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anhe\Downloads\"/>
    </mc:Choice>
  </mc:AlternateContent>
  <xr:revisionPtr revIDLastSave="0" documentId="13_ncr:1_{F07D0903-BC1C-4D3A-8302-381645D2939E}" xr6:coauthVersionLast="47" xr6:coauthVersionMax="47" xr10:uidLastSave="{00000000-0000-0000-0000-000000000000}"/>
  <bookViews>
    <workbookView xWindow="2505" yWindow="2505" windowWidth="15300" windowHeight="7785" tabRatio="500" activeTab="1" xr2:uid="{00000000-000D-0000-FFFF-FFFF00000000}"/>
  </bookViews>
  <sheets>
    <sheet name="Balans" sheetId="1" r:id="rId1"/>
    <sheet name="Toelichting balans" sheetId="2" r:id="rId2"/>
    <sheet name="V&amp;W" sheetId="3" r:id="rId3"/>
  </sheets>
  <externalReferences>
    <externalReference r:id="rId4"/>
  </externalReferences>
  <definedNames>
    <definedName name="Jaartal">[1]Instellingen!$H$21</definedName>
    <definedName name="Periode">[1]Instellingen!$H$22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5" i="3" l="1"/>
  <c r="G145" i="3"/>
  <c r="F145" i="3"/>
  <c r="E145" i="3"/>
  <c r="H139" i="3"/>
  <c r="G139" i="3"/>
  <c r="F139" i="3"/>
  <c r="E139" i="3"/>
  <c r="H133" i="3"/>
  <c r="G133" i="3"/>
  <c r="F133" i="3"/>
  <c r="E133" i="3"/>
  <c r="H128" i="3"/>
  <c r="G128" i="3"/>
  <c r="F128" i="3"/>
  <c r="E128" i="3"/>
  <c r="H124" i="3"/>
  <c r="G124" i="3"/>
  <c r="F124" i="3"/>
  <c r="E124" i="3"/>
  <c r="H116" i="3"/>
  <c r="G116" i="3"/>
  <c r="F116" i="3"/>
  <c r="E116" i="3"/>
  <c r="H109" i="3"/>
  <c r="G109" i="3"/>
  <c r="F109" i="3"/>
  <c r="E109" i="3"/>
  <c r="H103" i="3"/>
  <c r="G103" i="3"/>
  <c r="F103" i="3"/>
  <c r="E103" i="3"/>
  <c r="H102" i="3"/>
  <c r="G102" i="3"/>
  <c r="F102" i="3"/>
  <c r="E102" i="3"/>
  <c r="H100" i="3"/>
  <c r="G100" i="3"/>
  <c r="F100" i="3"/>
  <c r="E100" i="3"/>
  <c r="H91" i="3"/>
  <c r="G91" i="3"/>
  <c r="F91" i="3"/>
  <c r="E91" i="3"/>
  <c r="H86" i="3"/>
  <c r="G86" i="3"/>
  <c r="F86" i="3"/>
  <c r="E86" i="3"/>
  <c r="H80" i="3"/>
  <c r="G80" i="3"/>
  <c r="F80" i="3"/>
  <c r="E80" i="3"/>
  <c r="H75" i="3"/>
  <c r="G75" i="3"/>
  <c r="F75" i="3"/>
  <c r="E75" i="3"/>
  <c r="H67" i="3"/>
  <c r="G67" i="3"/>
  <c r="F67" i="3"/>
  <c r="E67" i="3"/>
  <c r="H52" i="3"/>
  <c r="G52" i="3"/>
  <c r="F52" i="3"/>
  <c r="E52" i="3"/>
  <c r="H44" i="3"/>
  <c r="G44" i="3"/>
  <c r="F44" i="3"/>
  <c r="E43" i="3"/>
  <c r="E44" i="3" s="1"/>
  <c r="E6" i="3" s="1"/>
  <c r="E12" i="3" s="1"/>
  <c r="E30" i="3" s="1"/>
  <c r="H26" i="3"/>
  <c r="G26" i="3"/>
  <c r="F26" i="3"/>
  <c r="E26" i="3"/>
  <c r="H25" i="3"/>
  <c r="G25" i="3"/>
  <c r="F25" i="3"/>
  <c r="E25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7" i="3"/>
  <c r="G17" i="3"/>
  <c r="F17" i="3"/>
  <c r="E17" i="3"/>
  <c r="H16" i="3"/>
  <c r="H28" i="3" s="1"/>
  <c r="G16" i="3"/>
  <c r="G28" i="3" s="1"/>
  <c r="F16" i="3"/>
  <c r="F28" i="3" s="1"/>
  <c r="E16" i="3"/>
  <c r="E28" i="3" s="1"/>
  <c r="H9" i="3"/>
  <c r="G9" i="3"/>
  <c r="F9" i="3"/>
  <c r="E9" i="3"/>
  <c r="H8" i="3"/>
  <c r="G8" i="3"/>
  <c r="F8" i="3"/>
  <c r="E8" i="3"/>
  <c r="H6" i="3"/>
  <c r="H12" i="3" s="1"/>
  <c r="H30" i="3" s="1"/>
  <c r="G6" i="3"/>
  <c r="G12" i="3" s="1"/>
  <c r="G30" i="3" s="1"/>
  <c r="F6" i="3"/>
  <c r="F12" i="3" s="1"/>
  <c r="F30" i="3" s="1"/>
  <c r="H93" i="2"/>
  <c r="E93" i="2"/>
  <c r="H86" i="2"/>
  <c r="E86" i="2"/>
  <c r="H68" i="2"/>
  <c r="G68" i="2"/>
  <c r="F68" i="2"/>
  <c r="E68" i="2"/>
  <c r="H56" i="2"/>
  <c r="H46" i="2"/>
  <c r="G46" i="2"/>
  <c r="F46" i="2"/>
  <c r="E46" i="2"/>
  <c r="I45" i="2"/>
  <c r="I44" i="2"/>
  <c r="H37" i="2"/>
  <c r="G37" i="2"/>
  <c r="F37" i="2"/>
  <c r="E37" i="2"/>
  <c r="I36" i="2"/>
  <c r="H30" i="2"/>
  <c r="E30" i="2"/>
  <c r="H24" i="2"/>
  <c r="E24" i="2"/>
  <c r="H13" i="2"/>
  <c r="E13" i="2"/>
  <c r="N31" i="1"/>
  <c r="L31" i="1"/>
  <c r="G24" i="1"/>
  <c r="E24" i="1"/>
  <c r="E33" i="1" s="1"/>
  <c r="G18" i="1"/>
  <c r="G33" i="1" s="1"/>
  <c r="E18" i="1"/>
  <c r="N12" i="1"/>
  <c r="N33" i="1" s="1"/>
  <c r="L12" i="1"/>
  <c r="L33" i="1" s="1"/>
  <c r="G11" i="1"/>
  <c r="E11" i="1"/>
</calcChain>
</file>

<file path=xl/sharedStrings.xml><?xml version="1.0" encoding="utf-8"?>
<sst xmlns="http://schemas.openxmlformats.org/spreadsheetml/2006/main" count="319" uniqueCount="272">
  <si>
    <t>Balans per 31-12-2024</t>
  </si>
  <si>
    <t>Tuinpark Buikslotermeer</t>
  </si>
  <si>
    <t>werkelijk</t>
  </si>
  <si>
    <t>ACTIVA</t>
  </si>
  <si>
    <t>PASSIVA</t>
  </si>
  <si>
    <t>Eigen vermogen</t>
  </si>
  <si>
    <t>Voorraden</t>
  </si>
  <si>
    <t>Voorraad winkel</t>
  </si>
  <si>
    <t>Reserves</t>
  </si>
  <si>
    <t>A010201</t>
  </si>
  <si>
    <t>Voorraad buffet</t>
  </si>
  <si>
    <t>Reserve algemene middelen</t>
  </si>
  <si>
    <t>P010701</t>
  </si>
  <si>
    <t>A010203</t>
  </si>
  <si>
    <t>Voorraad gas</t>
  </si>
  <si>
    <t>Bestemmingsreserves</t>
  </si>
  <si>
    <t>P010602</t>
  </si>
  <si>
    <t>Resultaat lopend boekjaar</t>
  </si>
  <si>
    <t>P010801</t>
  </si>
  <si>
    <t>Totaal vooraden</t>
  </si>
  <si>
    <t>Totaal reserves</t>
  </si>
  <si>
    <t>Vorderingen</t>
  </si>
  <si>
    <t>Overige vorderingen</t>
  </si>
  <si>
    <t>Voorzieningen</t>
  </si>
  <si>
    <t>Te ontvangen rente</t>
  </si>
  <si>
    <t>Overige voorzieningen</t>
  </si>
  <si>
    <t>A020101</t>
  </si>
  <si>
    <t>Nog te ontvangen inkomsten</t>
  </si>
  <si>
    <t>P020301</t>
  </si>
  <si>
    <t>A020102</t>
  </si>
  <si>
    <t>Langlopende schulden</t>
  </si>
  <si>
    <t>A020103</t>
  </si>
  <si>
    <t>Totaal vorderingen</t>
  </si>
  <si>
    <t>A020104</t>
  </si>
  <si>
    <t>Overige schulden</t>
  </si>
  <si>
    <t>A020105</t>
  </si>
  <si>
    <t>Liquide middelen</t>
  </si>
  <si>
    <t>Depot en waarborgsommen</t>
  </si>
  <si>
    <t>Kas (commissies)</t>
  </si>
  <si>
    <t>P030801</t>
  </si>
  <si>
    <t>Banken</t>
  </si>
  <si>
    <t>Kortlopende schulden</t>
  </si>
  <si>
    <t>P041103</t>
  </si>
  <si>
    <t>Totaal liquide middelen</t>
  </si>
  <si>
    <t>Schulden aan leveranciers en afdelingen</t>
  </si>
  <si>
    <t>A020201</t>
  </si>
  <si>
    <t>Crediteuren</t>
  </si>
  <si>
    <t>A020202</t>
  </si>
  <si>
    <t>A020207</t>
  </si>
  <si>
    <t>A020204</t>
  </si>
  <si>
    <t>Nog te betalen kosten</t>
  </si>
  <si>
    <t>A020203</t>
  </si>
  <si>
    <t>Omzetbelasting</t>
  </si>
  <si>
    <t>P040504</t>
  </si>
  <si>
    <t>A020206</t>
  </si>
  <si>
    <t>Totaal overige schulden</t>
  </si>
  <si>
    <t>P041201</t>
  </si>
  <si>
    <t>Totaal Actief</t>
  </si>
  <si>
    <t>Totaal passief</t>
  </si>
  <si>
    <t>P041101</t>
  </si>
  <si>
    <t>P040906</t>
  </si>
  <si>
    <t>A020401</t>
  </si>
  <si>
    <t>P041104</t>
  </si>
  <si>
    <t>A020402</t>
  </si>
  <si>
    <t>A020403</t>
  </si>
  <si>
    <t>TOELICHTING OP DE BALANS</t>
  </si>
  <si>
    <t>Tuinpark  Buikslotermeer</t>
  </si>
  <si>
    <t>VLOTTENDE ACTIVA</t>
  </si>
  <si>
    <t>Stand</t>
  </si>
  <si>
    <t xml:space="preserve">Stand </t>
  </si>
  <si>
    <t>Overige vorderingen (1)</t>
  </si>
  <si>
    <t>31-12-2024</t>
  </si>
  <si>
    <t>1-1-2024</t>
  </si>
  <si>
    <t>Tussenrekening BVV</t>
  </si>
  <si>
    <t>Tussenrekening consumptiebonnen/muntjes</t>
  </si>
  <si>
    <t>Overige vorderingen (vooruitbetaalde kosten)</t>
  </si>
  <si>
    <t>Emballage</t>
  </si>
  <si>
    <t>Nog te ontvangen elektra aansluiting leden</t>
  </si>
  <si>
    <t>Het bedrag op de tussenrekening BVV betreft de afrekeningen van december welke in 2025 worden ontvangen.</t>
  </si>
  <si>
    <t xml:space="preserve">De overige vorderingen bestaan voor € 103.763 uit het saldo van de 30% regeling,  </t>
  </si>
  <si>
    <t xml:space="preserve">€ 288 is het tegoed van Editoo, € 2.555 restant beheerfonds 2024 welke in 2025 wordt </t>
  </si>
  <si>
    <t xml:space="preserve">ontvangen, € 4.284 teruggave energiebelasting 2024 welke in 2025 wordt ontvangen, € 21.855 gefactureerde water- en elektra </t>
  </si>
  <si>
    <t>meterstanden welke in 2025 worden ontvangen en € 62 nota's die in 2024 zijn ontvangen maar welke over 2025 gaan.</t>
  </si>
  <si>
    <t>Kas commissies (2)</t>
  </si>
  <si>
    <t>Kas buffetcommissie</t>
  </si>
  <si>
    <t>Banken (3)</t>
  </si>
  <si>
    <t>Rabobank NL83RABO0316551562</t>
  </si>
  <si>
    <t>Rabobank spaarrekening NL39RABO01516602986</t>
  </si>
  <si>
    <t>RESERVES</t>
  </si>
  <si>
    <t>Reserve algemene middelen (4)</t>
  </si>
  <si>
    <t>controle (moet 0 zijn)</t>
  </si>
  <si>
    <t>onttrekking</t>
  </si>
  <si>
    <t>toevoeging</t>
  </si>
  <si>
    <t>0609</t>
  </si>
  <si>
    <t>Continuiteitsreserve (Algemene reserve)</t>
  </si>
  <si>
    <t>Het minimum waar de continuiteitsreserve aan moet voldoen is dit jaar gesteld op € 35.381 en het maximum op € 106.144.</t>
  </si>
  <si>
    <t>Deze reserve zit hier tussenin.</t>
  </si>
  <si>
    <t>Bestemmingsreserves (5)</t>
  </si>
  <si>
    <t>0709</t>
  </si>
  <si>
    <t>Reserve nieuw materieel</t>
  </si>
  <si>
    <t>0717</t>
  </si>
  <si>
    <t>Reserve inventaris</t>
  </si>
  <si>
    <t>De toevoeging aan de reserve nieuw materieel en de reserve inventaris zijn afkomstig uit de jaarlasten 2024.</t>
  </si>
  <si>
    <t>Onverdeeld resultaat (6)</t>
  </si>
  <si>
    <t>In 2024 is het onverdeeld resultaat van 2023 als volgt verdeeld</t>
  </si>
  <si>
    <t>Toevoeging aan de voorziening onderhoud gebouwen</t>
  </si>
  <si>
    <t>Toevoeging aan de voorziening onderhoud tuinpark</t>
  </si>
  <si>
    <t>Het bestuur stelt voor het resutaat over het lopende boekjaar als volgt te verdelen:</t>
  </si>
  <si>
    <t>Toevoeging aan de voorziening onderhoud gebouwen tbv elektra aansluiting algemeen</t>
  </si>
  <si>
    <t>VOORZIENINGEN</t>
  </si>
  <si>
    <t>Voorzieningen (7)</t>
  </si>
  <si>
    <t>0728</t>
  </si>
  <si>
    <t>Voorziening elektra aanleg</t>
  </si>
  <si>
    <t>Voorziening onderhoud gebouwen</t>
  </si>
  <si>
    <t>Voorziening onderhoud tuinpark</t>
  </si>
  <si>
    <t>De toevoeging aan de voorziening elektra aanleg is voor € 4.060 afkomstig uit de jaarlasten en voor € 6.762 uit de verkoop van</t>
  </si>
  <si>
    <t>14 tuinen waarvan er 6 nog niet op elektra waren aangesloten. De uitgaven zijn voor het aansluiten van 6 tuinen op elektra.</t>
  </si>
  <si>
    <t>De toevoeging aan de voorziening onderhoud gebouwen is voor € 3.630 afkomstig uit de jaarlasten 2024 en voor € 6.500 uit</t>
  </si>
  <si>
    <t>het resultaat van 2023.</t>
  </si>
  <si>
    <t>De toevoeging aan de voorziening onderhoud tuinpark is voor € 1.100 afkomstig uit de jaarlasten 2024 en voor € 1.000 van de</t>
  </si>
  <si>
    <t>Gemeente Amsterdam voor bruggen, voor € 4.785 uit het resultaat van 2023 en € 26.652 uit het beheerfonds (€ 1.789 restant 2022</t>
  </si>
  <si>
    <t>€ 3.839 restant 2023 en € 21.024 uit 2024). De kosten worden verantwoordt in het meerjaren onderhoudsplan (MJOP).</t>
  </si>
  <si>
    <t>LANGLOPENDE SCHULDEN</t>
  </si>
  <si>
    <t>Nog te betalen kosten langlopend (8)</t>
  </si>
  <si>
    <t>Sleuteldeposito</t>
  </si>
  <si>
    <t>Waarborgsommen tuinders</t>
  </si>
  <si>
    <t>Voorschot water</t>
  </si>
  <si>
    <t>Voorschot elektra</t>
  </si>
  <si>
    <t>KORTLOPENDE SCHULDEN</t>
  </si>
  <si>
    <t>Nog te betalen kosten kortlopend (9)</t>
  </si>
  <si>
    <t>De nog te betalen kosten bestaan voor € 103.763 uit 30% gelden en voor € 6.694 is een reservering voor kosten vuilafvoer en</t>
  </si>
  <si>
    <t>€ 1.296 zijn facturen voor 2024 welke in 2025 zijn binnengekomen.</t>
  </si>
  <si>
    <t>Staat van baten en lasten voor 2024</t>
  </si>
  <si>
    <t>begroting</t>
  </si>
  <si>
    <t>Baten</t>
  </si>
  <si>
    <t>R010301</t>
  </si>
  <si>
    <t>Baten leden</t>
  </si>
  <si>
    <t>R030201</t>
  </si>
  <si>
    <t>Rentebaten</t>
  </si>
  <si>
    <t>R010104</t>
  </si>
  <si>
    <t>Overige verenigingsinkomsten</t>
  </si>
  <si>
    <t>div</t>
  </si>
  <si>
    <t>Baten commissies</t>
  </si>
  <si>
    <t>Advertentie opbrengsten</t>
  </si>
  <si>
    <t>Totaal baten</t>
  </si>
  <si>
    <t>Lasten</t>
  </si>
  <si>
    <t>R010302</t>
  </si>
  <si>
    <t>Kosten leden</t>
  </si>
  <si>
    <t>R010501</t>
  </si>
  <si>
    <t>Algemene verenigingskosten</t>
  </si>
  <si>
    <t>R010701</t>
  </si>
  <si>
    <t>Verenigingsblad en drukwerk</t>
  </si>
  <si>
    <t>R010502</t>
  </si>
  <si>
    <t>Huisvesting</t>
  </si>
  <si>
    <t>R010505</t>
  </si>
  <si>
    <t>Kantoorkosten</t>
  </si>
  <si>
    <t>R010503</t>
  </si>
  <si>
    <t>Advieskosten</t>
  </si>
  <si>
    <t>R010601</t>
  </si>
  <si>
    <t>Bestuurskosten</t>
  </si>
  <si>
    <t>R010602</t>
  </si>
  <si>
    <t>Algemene kosten</t>
  </si>
  <si>
    <t>R030202</t>
  </si>
  <si>
    <t>Bankkosten</t>
  </si>
  <si>
    <t>Kosten commissies</t>
  </si>
  <si>
    <t>R030801</t>
  </si>
  <si>
    <t>Byzondere Baten en Lasten</t>
  </si>
  <si>
    <t>Totaal lasten</t>
  </si>
  <si>
    <t>Resultaat boekjaar (winst +/verlies -)</t>
  </si>
  <si>
    <t>*) zie specificatie</t>
  </si>
  <si>
    <t>Specificatie resultaten en begroting</t>
  </si>
  <si>
    <t>Baten leden (10)</t>
  </si>
  <si>
    <t>Berekend waterverbruik</t>
  </si>
  <si>
    <t>Berekende elektra</t>
  </si>
  <si>
    <t>Berekend vuilafvoer</t>
  </si>
  <si>
    <t>De kosten van de minipers zijn uit de reservering in de nog te betalen kosten uit 2023 betaald.</t>
  </si>
  <si>
    <t>Kosten leden (11)</t>
  </si>
  <si>
    <t>Waterverbruik</t>
  </si>
  <si>
    <t>Elektraverbruik</t>
  </si>
  <si>
    <t>Vuilafvoer</t>
  </si>
  <si>
    <t>In de kosten waterverbruik zit een naheffing over augustus 2023 t/m juli 2024.</t>
  </si>
  <si>
    <t xml:space="preserve">In de kosten water- en elektraverbruik zijn de maanden januari t/m september opgenomen om in 2025 de </t>
  </si>
  <si>
    <t>werkelijke kosten (oktober t/m september) tegen de werkelijke opbrengst te kunnen zetten (opgenomen</t>
  </si>
  <si>
    <t>meterstanden).</t>
  </si>
  <si>
    <t>Overige verenigingsinkomsten (12)</t>
  </si>
  <si>
    <t>Berekende bijdrage afdeling</t>
  </si>
  <si>
    <t>Inschrijfgeld aspiranten</t>
  </si>
  <si>
    <t>Berekend entreegeld</t>
  </si>
  <si>
    <t>Berekende boetes</t>
  </si>
  <si>
    <t>Berekende werkuren</t>
  </si>
  <si>
    <t>Diverse opbrengsten</t>
  </si>
  <si>
    <t>Opbrengst verhuur</t>
  </si>
  <si>
    <t>Baten en lasten commissies (13 en 14)</t>
  </si>
  <si>
    <t>Winkel</t>
  </si>
  <si>
    <t>Verkoop winkel</t>
  </si>
  <si>
    <t>Inkoop winkel</t>
  </si>
  <si>
    <t>Kosten inkoopcommissie</t>
  </si>
  <si>
    <t>Totaal winkel</t>
  </si>
  <si>
    <t>Accu's en gas</t>
  </si>
  <si>
    <t>Verkoop gasflessen</t>
  </si>
  <si>
    <t>Inkoop gas</t>
  </si>
  <si>
    <t>Totaal accu's en gas</t>
  </si>
  <si>
    <t>Kantine</t>
  </si>
  <si>
    <t>Verkoop kantine</t>
  </si>
  <si>
    <t>Inkoop kantine</t>
  </si>
  <si>
    <t>Kosten barcommissie</t>
  </si>
  <si>
    <t>Totaal Kantine</t>
  </si>
  <si>
    <t>Onstpanningscommissie</t>
  </si>
  <si>
    <t>Opbrengst ontspanningscommissie</t>
  </si>
  <si>
    <t>Kosten ontspanningscommissie</t>
  </si>
  <si>
    <t>Totaal ontspanningscommissie</t>
  </si>
  <si>
    <t>Diverse commissies</t>
  </si>
  <si>
    <t>Kosten Bouw- en taxatiecommissie</t>
  </si>
  <si>
    <t>Kosten arbocommissie</t>
  </si>
  <si>
    <t>Kosten pr- en redactiecommissie</t>
  </si>
  <si>
    <t>Kosten waterleidingcommissie</t>
  </si>
  <si>
    <t>Kosten tuincommissie</t>
  </si>
  <si>
    <t>Kosten overige commissies</t>
  </si>
  <si>
    <t>Totaal diverse commissies</t>
  </si>
  <si>
    <t>Totale baten commissies (13)</t>
  </si>
  <si>
    <t>Totale lasten commissies (14)</t>
  </si>
  <si>
    <t>Algemene verenigingskosten (15)</t>
  </si>
  <si>
    <t>Onderhoud complex</t>
  </si>
  <si>
    <t>Aanschaf gereedschap en klein materieel</t>
  </si>
  <si>
    <t>Onderhoud gereedschap en machines</t>
  </si>
  <si>
    <t>Huisvestingskosten (16)</t>
  </si>
  <si>
    <t>4110</t>
  </si>
  <si>
    <t>Onderhoud gebouwen</t>
  </si>
  <si>
    <t>4120</t>
  </si>
  <si>
    <t>Onderhoud inventaris</t>
  </si>
  <si>
    <t>4160</t>
  </si>
  <si>
    <t>Gas, water en elektra algemeen</t>
  </si>
  <si>
    <t>4150</t>
  </si>
  <si>
    <t>Beveiliging</t>
  </si>
  <si>
    <t>Kantoorkosten (17)</t>
  </si>
  <si>
    <t>4300</t>
  </si>
  <si>
    <t>Kantoorkosten algemeen</t>
  </si>
  <si>
    <t>4320</t>
  </si>
  <si>
    <t>Porti</t>
  </si>
  <si>
    <t>4331</t>
  </si>
  <si>
    <t>Internetaansluiting</t>
  </si>
  <si>
    <t>4365</t>
  </si>
  <si>
    <t>Automatiseringskosten</t>
  </si>
  <si>
    <t>4390</t>
  </si>
  <si>
    <t>Diverse lasten</t>
  </si>
  <si>
    <t>Advieskosten (18)</t>
  </si>
  <si>
    <t>4350</t>
  </si>
  <si>
    <t>Administratie- en advieskosten</t>
  </si>
  <si>
    <t>Bestuurskosten (19)</t>
  </si>
  <si>
    <t>4700</t>
  </si>
  <si>
    <t>4750</t>
  </si>
  <si>
    <t>Vergaderkosten</t>
  </si>
  <si>
    <t>Algemene kosten (20)</t>
  </si>
  <si>
    <t>4360</t>
  </si>
  <si>
    <t>Kosten website</t>
  </si>
  <si>
    <t>4710</t>
  </si>
  <si>
    <t>Representatie</t>
  </si>
  <si>
    <t>4790</t>
  </si>
  <si>
    <t>Diverse algemene kosten</t>
  </si>
  <si>
    <t>Bijzondere baten en lasten (21)</t>
  </si>
  <si>
    <t>8900</t>
  </si>
  <si>
    <t>Overige bijzondere baten en lasten</t>
  </si>
  <si>
    <t>9170</t>
  </si>
  <si>
    <t>Kasverschillen</t>
  </si>
  <si>
    <t>4920</t>
  </si>
  <si>
    <t>Betalingsverschil debiteuren</t>
  </si>
  <si>
    <t>In de overige bijzondere baten zit € 3.443 teruggave energiebelasting 2024 en € 17.661 opbrengst water en elektra</t>
  </si>
  <si>
    <t>welke in 2024 is gefactureerd, maar dat betreft de meteropnames van 2023. Om de werkelijke kosten tegenover</t>
  </si>
  <si>
    <t xml:space="preserve">de werkelijke opbrengst te zetten hebben wij de opbrengst van 2025 (over 2024) naar dit jaar geboekt en </t>
  </si>
  <si>
    <t xml:space="preserve">tegenover de kosten van 2024 gezet. Hierdoor is er een dubbele opbrengst in dit jaar. De opbrengst van 2023 is </t>
  </si>
  <si>
    <t>hier als bijzondere baten geboekt.</t>
  </si>
  <si>
    <t>De overige bijzondere kosten betreft een oninbare vordering op een tuin met achterstallig onderhoud.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</si>
</sst>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 &quot;#,##0"/>
  </numFmts>
  <fonts count="18" x14ac:knownFonts="1">
    <font>
      <sz val="11"/>
      <color theme="1"/>
      <name val="Aptos Narrow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u/>
      <sz val="11"/>
      <color theme="1"/>
      <name val="Calibri"/>
      <family val="2"/>
      <charset val="1"/>
    </font>
    <font>
      <b/>
      <u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1"/>
      <color theme="1"/>
      <name val="Calibri"/>
      <family val="2"/>
      <charset val="1"/>
    </font>
    <font>
      <sz val="11"/>
      <name val="Calibri"/>
      <family val="2"/>
      <charset val="1"/>
    </font>
    <font>
      <i/>
      <u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u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1"/>
      <name val="Calibri"/>
      <family val="2"/>
      <charset val="1"/>
    </font>
    <font>
      <sz val="11"/>
      <color theme="1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79989013336588644"/>
        <b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8840296639912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7" fillId="0" borderId="0"/>
  </cellStyleXfs>
  <cellXfs count="63">
    <xf numFmtId="0" fontId="0" fillId="0" borderId="0" xfId="0"/>
    <xf numFmtId="0" fontId="1" fillId="2" borderId="0" xfId="1" applyFont="1" applyFill="1"/>
    <xf numFmtId="0" fontId="1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/>
    <xf numFmtId="164" fontId="1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/>
    <xf numFmtId="0" fontId="8" fillId="2" borderId="1" xfId="0" applyFont="1" applyFill="1" applyBorder="1"/>
    <xf numFmtId="0" fontId="8" fillId="2" borderId="0" xfId="0" applyFont="1" applyFill="1"/>
    <xf numFmtId="164" fontId="2" fillId="0" borderId="0" xfId="1" applyNumberFormat="1" applyFont="1"/>
    <xf numFmtId="0" fontId="9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164" fontId="10" fillId="0" borderId="2" xfId="1" applyNumberFormat="1" applyFont="1" applyBorder="1"/>
    <xf numFmtId="164" fontId="2" fillId="0" borderId="0" xfId="1" applyNumberFormat="1" applyFont="1" applyAlignment="1">
      <alignment horizontal="center"/>
    </xf>
    <xf numFmtId="0" fontId="11" fillId="2" borderId="0" xfId="1" applyFont="1" applyFill="1"/>
    <xf numFmtId="0" fontId="11" fillId="0" borderId="0" xfId="1" applyFont="1"/>
    <xf numFmtId="164" fontId="11" fillId="0" borderId="0" xfId="1" applyNumberFormat="1" applyFont="1"/>
    <xf numFmtId="164" fontId="1" fillId="2" borderId="0" xfId="1" applyNumberFormat="1" applyFont="1" applyFill="1"/>
    <xf numFmtId="164" fontId="1" fillId="0" borderId="3" xfId="1" applyNumberFormat="1" applyFont="1" applyBorder="1"/>
    <xf numFmtId="0" fontId="12" fillId="0" borderId="0" xfId="1" applyFont="1"/>
    <xf numFmtId="164" fontId="12" fillId="0" borderId="0" xfId="1" applyNumberFormat="1" applyFont="1"/>
    <xf numFmtId="164" fontId="2" fillId="0" borderId="2" xfId="1" applyNumberFormat="1" applyFont="1" applyBorder="1"/>
    <xf numFmtId="0" fontId="13" fillId="0" borderId="0" xfId="1" applyFont="1"/>
    <xf numFmtId="164" fontId="10" fillId="0" borderId="0" xfId="1" applyNumberFormat="1" applyFont="1"/>
    <xf numFmtId="164" fontId="1" fillId="0" borderId="0" xfId="1" applyNumberFormat="1" applyFont="1" applyAlignment="1">
      <alignment horizontal="center"/>
    </xf>
    <xf numFmtId="0" fontId="14" fillId="0" borderId="0" xfId="1" applyFont="1"/>
    <xf numFmtId="164" fontId="1" fillId="0" borderId="2" xfId="1" applyNumberFormat="1" applyFont="1" applyBorder="1"/>
    <xf numFmtId="164" fontId="5" fillId="0" borderId="0" xfId="1" applyNumberFormat="1" applyFont="1"/>
    <xf numFmtId="0" fontId="2" fillId="3" borderId="0" xfId="1" applyFont="1" applyFill="1"/>
    <xf numFmtId="164" fontId="2" fillId="3" borderId="0" xfId="1" applyNumberFormat="1" applyFont="1" applyFill="1"/>
    <xf numFmtId="164" fontId="2" fillId="3" borderId="2" xfId="1" applyNumberFormat="1" applyFont="1" applyFill="1" applyBorder="1"/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64" fontId="11" fillId="0" borderId="3" xfId="1" applyNumberFormat="1" applyFont="1" applyBorder="1"/>
    <xf numFmtId="0" fontId="15" fillId="0" borderId="0" xfId="1" applyFont="1"/>
    <xf numFmtId="0" fontId="15" fillId="0" borderId="0" xfId="1" applyFont="1" applyAlignment="1">
      <alignment horizontal="center"/>
    </xf>
    <xf numFmtId="164" fontId="15" fillId="0" borderId="0" xfId="1" applyNumberFormat="1" applyFont="1"/>
    <xf numFmtId="0" fontId="15" fillId="0" borderId="4" xfId="1" applyFont="1" applyBorder="1"/>
    <xf numFmtId="0" fontId="15" fillId="0" borderId="5" xfId="1" applyFont="1" applyBorder="1" applyAlignment="1">
      <alignment horizontal="center"/>
    </xf>
    <xf numFmtId="164" fontId="15" fillId="0" borderId="5" xfId="1" applyNumberFormat="1" applyFont="1" applyBorder="1"/>
    <xf numFmtId="164" fontId="16" fillId="0" borderId="0" xfId="1" applyNumberFormat="1" applyFont="1"/>
    <xf numFmtId="164" fontId="13" fillId="0" borderId="0" xfId="1" applyNumberFormat="1" applyFont="1" applyAlignment="1">
      <alignment horizontal="center"/>
    </xf>
    <xf numFmtId="164" fontId="13" fillId="0" borderId="0" xfId="1" applyNumberFormat="1" applyFont="1"/>
    <xf numFmtId="164" fontId="10" fillId="0" borderId="6" xfId="1" applyNumberFormat="1" applyFont="1" applyBorder="1"/>
    <xf numFmtId="164" fontId="10" fillId="0" borderId="7" xfId="1" applyNumberFormat="1" applyFont="1" applyBorder="1"/>
    <xf numFmtId="49" fontId="11" fillId="2" borderId="0" xfId="1" applyNumberFormat="1" applyFont="1" applyFill="1"/>
    <xf numFmtId="49" fontId="11" fillId="0" borderId="0" xfId="1" applyNumberFormat="1" applyFont="1"/>
    <xf numFmtId="49" fontId="1" fillId="2" borderId="0" xfId="1" applyNumberFormat="1" applyFont="1" applyFill="1"/>
    <xf numFmtId="49" fontId="1" fillId="0" borderId="0" xfId="1" applyNumberFormat="1" applyFont="1"/>
    <xf numFmtId="164" fontId="15" fillId="0" borderId="2" xfId="1" applyNumberFormat="1" applyFont="1" applyBorder="1"/>
    <xf numFmtId="0" fontId="1" fillId="2" borderId="0" xfId="1" applyFont="1" applyFill="1" applyAlignment="1">
      <alignment horizontal="left"/>
    </xf>
    <xf numFmtId="0" fontId="1" fillId="0" borderId="0" xfId="1" applyFont="1" applyAlignment="1">
      <alignment horizontal="left"/>
    </xf>
    <xf numFmtId="0" fontId="11" fillId="0" borderId="0" xfId="1" applyFont="1" applyAlignment="1">
      <alignment vertical="top"/>
    </xf>
    <xf numFmtId="3" fontId="1" fillId="0" borderId="0" xfId="1" applyNumberFormat="1" applyFont="1"/>
  </cellXfs>
  <cellStyles count="2">
    <cellStyle name="Standaard" xfId="0" builtinId="0"/>
    <cellStyle name="Standaard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99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ne/Downloads/BVV%20-%20Rapportage%20parken%20(86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Dashboard2"/>
      <sheetName val="Dashboard3"/>
      <sheetName val="Dashboard4"/>
      <sheetName val="DT-RAP (cumm)"/>
      <sheetName val="DT-RAP (gbrcumm)"/>
      <sheetName val="Grootboek met budgetscenario (r"/>
      <sheetName val="Instellingen"/>
      <sheetName val="DT-gbr"/>
      <sheetName val="DT-RAP"/>
      <sheetName val="balans"/>
      <sheetName val="toelichting balans"/>
      <sheetName val="v&amp;w"/>
      <sheetName val="AfasAdmi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opLeftCell="B16" zoomScaleNormal="100" workbookViewId="0">
      <selection activeCell="J40" sqref="J40"/>
    </sheetView>
  </sheetViews>
  <sheetFormatPr defaultColWidth="9.140625" defaultRowHeight="15" x14ac:dyDescent="0.25"/>
  <cols>
    <col min="1" max="1" width="11.140625" style="1" hidden="1" customWidth="1"/>
    <col min="2" max="2" width="5.7109375" style="2" customWidth="1"/>
    <col min="3" max="3" width="40.85546875" style="2" customWidth="1"/>
    <col min="4" max="4" width="4.85546875" style="3" customWidth="1"/>
    <col min="5" max="5" width="12.7109375" style="2" customWidth="1"/>
    <col min="6" max="6" width="3.7109375" style="2" customWidth="1"/>
    <col min="7" max="7" width="12.7109375" style="2" customWidth="1"/>
    <col min="8" max="8" width="4.28515625" style="2" customWidth="1"/>
    <col min="9" max="9" width="7.85546875" style="2" customWidth="1"/>
    <col min="10" max="10" width="30.5703125" style="2" customWidth="1"/>
    <col min="11" max="11" width="4.42578125" style="3" customWidth="1"/>
    <col min="12" max="12" width="12.7109375" style="2" customWidth="1"/>
    <col min="13" max="13" width="3.28515625" style="2" customWidth="1"/>
    <col min="14" max="14" width="12.7109375" style="2" customWidth="1"/>
    <col min="15" max="15" width="9.140625" style="2"/>
    <col min="16" max="16" width="16.28515625" style="1" hidden="1" customWidth="1"/>
    <col min="17" max="16384" width="9.140625" style="2"/>
  </cols>
  <sheetData>
    <row r="1" spans="1:16" ht="18.75" x14ac:dyDescent="0.3">
      <c r="B1" s="4" t="s">
        <v>0</v>
      </c>
    </row>
    <row r="2" spans="1:16" x14ac:dyDescent="0.25">
      <c r="B2" s="2" t="s">
        <v>1</v>
      </c>
    </row>
    <row r="3" spans="1:16" x14ac:dyDescent="0.25">
      <c r="E3" s="3" t="s">
        <v>2</v>
      </c>
      <c r="F3" s="5"/>
      <c r="G3" s="3" t="s">
        <v>2</v>
      </c>
      <c r="L3" s="3" t="s">
        <v>2</v>
      </c>
      <c r="M3" s="5"/>
      <c r="N3" s="3" t="s">
        <v>2</v>
      </c>
    </row>
    <row r="4" spans="1:16" ht="15.75" x14ac:dyDescent="0.25">
      <c r="B4" s="6" t="s">
        <v>3</v>
      </c>
      <c r="E4" s="7">
        <v>2024</v>
      </c>
      <c r="F4" s="7"/>
      <c r="G4" s="7">
        <v>2023</v>
      </c>
      <c r="I4" s="8" t="s">
        <v>4</v>
      </c>
      <c r="L4" s="7">
        <v>2024</v>
      </c>
      <c r="M4" s="7"/>
      <c r="N4" s="7">
        <v>2023</v>
      </c>
    </row>
    <row r="5" spans="1:16" x14ac:dyDescent="0.25">
      <c r="E5" s="9"/>
      <c r="F5" s="9"/>
      <c r="G5" s="9"/>
      <c r="I5" s="8" t="s">
        <v>5</v>
      </c>
    </row>
    <row r="6" spans="1:16" x14ac:dyDescent="0.25">
      <c r="B6" s="8"/>
      <c r="C6" s="10" t="s">
        <v>6</v>
      </c>
      <c r="D6" s="11"/>
      <c r="E6" s="9"/>
      <c r="F6" s="9"/>
      <c r="G6" s="9"/>
      <c r="L6" s="12"/>
    </row>
    <row r="7" spans="1:16" x14ac:dyDescent="0.25">
      <c r="B7" s="8"/>
      <c r="C7" s="2" t="s">
        <v>7</v>
      </c>
      <c r="E7" s="9">
        <v>4617.9799999999996</v>
      </c>
      <c r="F7" s="9"/>
      <c r="G7" s="9">
        <v>7705.43</v>
      </c>
      <c r="J7" s="10" t="s">
        <v>8</v>
      </c>
      <c r="K7" s="11"/>
      <c r="L7" s="9"/>
      <c r="M7" s="9"/>
      <c r="N7" s="9"/>
    </row>
    <row r="8" spans="1:16" x14ac:dyDescent="0.25">
      <c r="A8" s="1" t="s">
        <v>9</v>
      </c>
      <c r="B8" s="8"/>
      <c r="C8" s="2" t="s">
        <v>10</v>
      </c>
      <c r="E8" s="9">
        <v>195.04</v>
      </c>
      <c r="F8" s="9"/>
      <c r="G8" s="9">
        <v>464.6</v>
      </c>
      <c r="H8" s="9"/>
      <c r="I8" s="8"/>
      <c r="J8" s="2" t="s">
        <v>11</v>
      </c>
      <c r="K8" s="3">
        <v>4</v>
      </c>
      <c r="L8" s="9">
        <v>82299.679999999993</v>
      </c>
      <c r="M8" s="9"/>
      <c r="N8" s="9">
        <v>82300</v>
      </c>
      <c r="P8" s="1" t="s">
        <v>12</v>
      </c>
    </row>
    <row r="9" spans="1:16" x14ac:dyDescent="0.25">
      <c r="A9" s="13" t="s">
        <v>13</v>
      </c>
      <c r="B9" s="8"/>
      <c r="C9" s="2" t="s">
        <v>14</v>
      </c>
      <c r="E9" s="9">
        <v>856.8</v>
      </c>
      <c r="F9" s="9"/>
      <c r="G9" s="9">
        <v>1166.1600000000001</v>
      </c>
      <c r="H9" s="9"/>
      <c r="I9" s="8"/>
      <c r="J9" s="2" t="s">
        <v>15</v>
      </c>
      <c r="K9" s="3">
        <v>5</v>
      </c>
      <c r="L9" s="9">
        <v>41828</v>
      </c>
      <c r="M9" s="9"/>
      <c r="N9" s="9">
        <v>34750</v>
      </c>
      <c r="P9" s="1" t="s">
        <v>16</v>
      </c>
    </row>
    <row r="10" spans="1:16" x14ac:dyDescent="0.25">
      <c r="A10" s="14"/>
      <c r="E10" s="9"/>
      <c r="F10" s="9"/>
      <c r="G10" s="9"/>
      <c r="H10" s="9"/>
      <c r="J10" s="2" t="s">
        <v>17</v>
      </c>
      <c r="K10" s="3">
        <v>6</v>
      </c>
      <c r="L10" s="9">
        <v>528</v>
      </c>
      <c r="M10" s="9"/>
      <c r="N10" s="9">
        <v>11285</v>
      </c>
      <c r="P10" s="1" t="s">
        <v>18</v>
      </c>
    </row>
    <row r="11" spans="1:16" x14ac:dyDescent="0.25">
      <c r="A11" s="14"/>
      <c r="C11" s="8" t="s">
        <v>19</v>
      </c>
      <c r="E11" s="15">
        <f>SUM(E7:E10)</f>
        <v>5669.82</v>
      </c>
      <c r="F11" s="9"/>
      <c r="G11" s="15">
        <f>SUM(G6:G10)</f>
        <v>9336.19</v>
      </c>
      <c r="H11" s="9"/>
      <c r="I11" s="8"/>
      <c r="L11" s="9"/>
      <c r="M11" s="9"/>
      <c r="N11" s="9"/>
    </row>
    <row r="12" spans="1:16" x14ac:dyDescent="0.25">
      <c r="C12" s="8"/>
      <c r="E12" s="15"/>
      <c r="F12" s="9"/>
      <c r="G12" s="15"/>
      <c r="H12" s="9"/>
      <c r="J12" s="8" t="s">
        <v>20</v>
      </c>
      <c r="L12" s="15">
        <f>SUM(L8:L10)</f>
        <v>124655.67999999999</v>
      </c>
      <c r="M12" s="9"/>
      <c r="N12" s="15">
        <f>SUM(N8:N10)</f>
        <v>128335</v>
      </c>
    </row>
    <row r="13" spans="1:16" x14ac:dyDescent="0.25">
      <c r="C13" s="10" t="s">
        <v>21</v>
      </c>
      <c r="D13" s="11"/>
      <c r="E13" s="9"/>
      <c r="F13" s="9"/>
      <c r="G13" s="9"/>
      <c r="H13" s="9"/>
      <c r="J13" s="8"/>
      <c r="L13" s="15"/>
      <c r="M13" s="9"/>
      <c r="N13" s="15"/>
    </row>
    <row r="14" spans="1:16" x14ac:dyDescent="0.25">
      <c r="B14" s="8"/>
      <c r="C14" s="2" t="s">
        <v>22</v>
      </c>
      <c r="D14" s="3">
        <v>1</v>
      </c>
      <c r="E14" s="9">
        <v>166644</v>
      </c>
      <c r="F14" s="9"/>
      <c r="G14" s="9">
        <v>150291</v>
      </c>
      <c r="H14" s="9"/>
      <c r="J14" s="10" t="s">
        <v>23</v>
      </c>
      <c r="K14" s="11"/>
      <c r="L14" s="15"/>
      <c r="M14" s="9"/>
      <c r="N14" s="15"/>
    </row>
    <row r="15" spans="1:16" x14ac:dyDescent="0.25">
      <c r="B15" s="8"/>
      <c r="C15" s="2" t="s">
        <v>24</v>
      </c>
      <c r="E15" s="9">
        <v>3258.04</v>
      </c>
      <c r="F15" s="9"/>
      <c r="G15" s="9">
        <v>1478.12</v>
      </c>
      <c r="H15" s="9"/>
      <c r="I15" s="8"/>
      <c r="J15" s="2" t="s">
        <v>25</v>
      </c>
      <c r="K15" s="3">
        <v>7</v>
      </c>
      <c r="L15" s="15">
        <v>98127</v>
      </c>
      <c r="M15" s="9"/>
      <c r="N15" s="15">
        <v>128848</v>
      </c>
    </row>
    <row r="16" spans="1:16" x14ac:dyDescent="0.25">
      <c r="A16" s="1" t="s">
        <v>26</v>
      </c>
      <c r="B16" s="8"/>
      <c r="C16" s="2" t="s">
        <v>27</v>
      </c>
      <c r="E16" s="9">
        <v>7110</v>
      </c>
      <c r="F16" s="9"/>
      <c r="G16" s="9">
        <v>0</v>
      </c>
      <c r="H16" s="9"/>
      <c r="J16" s="8"/>
      <c r="L16" s="15"/>
      <c r="M16" s="9"/>
      <c r="N16" s="15"/>
      <c r="P16" s="1" t="s">
        <v>28</v>
      </c>
    </row>
    <row r="17" spans="1:16" x14ac:dyDescent="0.25">
      <c r="A17" s="1" t="s">
        <v>29</v>
      </c>
      <c r="E17" s="9"/>
      <c r="F17" s="9"/>
      <c r="G17" s="9"/>
      <c r="H17" s="9"/>
      <c r="I17" s="8" t="s">
        <v>30</v>
      </c>
      <c r="L17" s="9"/>
      <c r="M17" s="9"/>
      <c r="N17" s="9"/>
    </row>
    <row r="18" spans="1:16" x14ac:dyDescent="0.25">
      <c r="A18" s="1" t="s">
        <v>31</v>
      </c>
      <c r="C18" s="8" t="s">
        <v>32</v>
      </c>
      <c r="E18" s="15">
        <f>SUM(E14:E16)</f>
        <v>177012.04</v>
      </c>
      <c r="F18" s="9"/>
      <c r="G18" s="15">
        <f>SUM(G14:G16)</f>
        <v>151769.12</v>
      </c>
      <c r="H18" s="9"/>
      <c r="L18" s="9"/>
      <c r="M18" s="9"/>
      <c r="N18" s="9"/>
    </row>
    <row r="19" spans="1:16" x14ac:dyDescent="0.25">
      <c r="A19" s="1" t="s">
        <v>33</v>
      </c>
      <c r="E19" s="9"/>
      <c r="F19" s="9"/>
      <c r="G19" s="9"/>
      <c r="H19" s="9"/>
      <c r="J19" s="10" t="s">
        <v>34</v>
      </c>
      <c r="K19" s="11"/>
      <c r="L19" s="9"/>
      <c r="M19" s="9"/>
      <c r="N19" s="9"/>
    </row>
    <row r="20" spans="1:16" x14ac:dyDescent="0.25">
      <c r="A20" s="1" t="s">
        <v>35</v>
      </c>
      <c r="C20" s="10" t="s">
        <v>36</v>
      </c>
      <c r="D20" s="11"/>
      <c r="E20" s="9"/>
      <c r="F20" s="9"/>
      <c r="G20" s="9"/>
      <c r="H20" s="9"/>
      <c r="I20" s="8"/>
      <c r="J20" s="2" t="s">
        <v>37</v>
      </c>
      <c r="K20" s="3">
        <v>8</v>
      </c>
      <c r="L20" s="15">
        <v>30875</v>
      </c>
      <c r="M20" s="9"/>
      <c r="N20" s="15">
        <v>27735</v>
      </c>
    </row>
    <row r="21" spans="1:16" x14ac:dyDescent="0.25">
      <c r="B21" s="8"/>
      <c r="C21" s="2" t="s">
        <v>38</v>
      </c>
      <c r="D21" s="3">
        <v>2</v>
      </c>
      <c r="E21" s="9">
        <v>156</v>
      </c>
      <c r="F21" s="9"/>
      <c r="G21" s="9">
        <v>7.05</v>
      </c>
      <c r="H21" s="9"/>
      <c r="L21" s="9"/>
      <c r="M21" s="9"/>
      <c r="N21" s="9"/>
      <c r="P21" s="1" t="s">
        <v>39</v>
      </c>
    </row>
    <row r="22" spans="1:16" x14ac:dyDescent="0.25">
      <c r="B22" s="8"/>
      <c r="C22" s="9" t="s">
        <v>40</v>
      </c>
      <c r="D22" s="3">
        <v>3</v>
      </c>
      <c r="E22" s="9">
        <v>183503</v>
      </c>
      <c r="F22" s="9"/>
      <c r="G22" s="9">
        <v>246484.51</v>
      </c>
      <c r="H22" s="9"/>
      <c r="I22" s="8" t="s">
        <v>41</v>
      </c>
      <c r="L22" s="9"/>
      <c r="M22" s="9"/>
      <c r="N22" s="9"/>
      <c r="P22" s="1" t="s">
        <v>42</v>
      </c>
    </row>
    <row r="23" spans="1:16" x14ac:dyDescent="0.25">
      <c r="E23" s="9"/>
      <c r="F23" s="9"/>
      <c r="G23" s="9"/>
      <c r="H23" s="9"/>
      <c r="L23" s="9"/>
      <c r="M23" s="9"/>
      <c r="N23" s="9"/>
    </row>
    <row r="24" spans="1:16" x14ac:dyDescent="0.25">
      <c r="C24" s="8" t="s">
        <v>43</v>
      </c>
      <c r="E24" s="15">
        <f>SUM(E21:E22)</f>
        <v>183659</v>
      </c>
      <c r="F24" s="9"/>
      <c r="G24" s="15">
        <f>SUM(G21:G22)</f>
        <v>246491.56</v>
      </c>
      <c r="H24" s="9"/>
      <c r="J24" s="10" t="s">
        <v>44</v>
      </c>
      <c r="K24" s="11"/>
      <c r="L24" s="9"/>
      <c r="M24" s="9"/>
      <c r="N24" s="9"/>
    </row>
    <row r="25" spans="1:16" x14ac:dyDescent="0.25">
      <c r="A25" s="1" t="s">
        <v>45</v>
      </c>
      <c r="C25" s="8"/>
      <c r="E25" s="15"/>
      <c r="F25" s="9"/>
      <c r="G25" s="15"/>
      <c r="H25" s="9"/>
      <c r="J25" s="2" t="s">
        <v>46</v>
      </c>
      <c r="L25" s="9">
        <v>601.61</v>
      </c>
      <c r="M25" s="9"/>
      <c r="N25" s="9">
        <v>5379</v>
      </c>
    </row>
    <row r="26" spans="1:16" x14ac:dyDescent="0.25">
      <c r="A26" s="1" t="s">
        <v>47</v>
      </c>
      <c r="C26" s="8"/>
      <c r="E26" s="15"/>
      <c r="F26" s="9"/>
      <c r="G26" s="15"/>
      <c r="H26" s="9"/>
      <c r="L26" s="9"/>
      <c r="M26" s="9"/>
      <c r="N26" s="9"/>
    </row>
    <row r="27" spans="1:16" x14ac:dyDescent="0.25">
      <c r="A27" s="1" t="s">
        <v>48</v>
      </c>
      <c r="C27" s="8"/>
      <c r="E27" s="15"/>
      <c r="F27" s="9"/>
      <c r="G27" s="15"/>
      <c r="H27" s="9"/>
      <c r="J27" s="10" t="s">
        <v>34</v>
      </c>
      <c r="K27" s="11"/>
      <c r="L27" s="9"/>
      <c r="M27" s="9"/>
      <c r="N27" s="9"/>
    </row>
    <row r="28" spans="1:16" x14ac:dyDescent="0.25">
      <c r="A28" s="1" t="s">
        <v>49</v>
      </c>
      <c r="C28" s="8"/>
      <c r="E28" s="15"/>
      <c r="F28" s="9"/>
      <c r="G28" s="15"/>
      <c r="H28" s="9"/>
      <c r="I28" s="8"/>
      <c r="J28" s="2" t="s">
        <v>50</v>
      </c>
      <c r="K28" s="3">
        <v>9</v>
      </c>
      <c r="L28" s="9">
        <v>111754</v>
      </c>
      <c r="M28" s="9"/>
      <c r="N28" s="9">
        <v>117380</v>
      </c>
    </row>
    <row r="29" spans="1:16" x14ac:dyDescent="0.25">
      <c r="A29" s="1" t="s">
        <v>51</v>
      </c>
      <c r="C29" s="8"/>
      <c r="E29" s="15"/>
      <c r="F29" s="9"/>
      <c r="G29" s="15"/>
      <c r="H29" s="9"/>
      <c r="I29" s="8"/>
      <c r="J29" s="2" t="s">
        <v>52</v>
      </c>
      <c r="L29" s="9">
        <v>327.36000000000098</v>
      </c>
      <c r="M29" s="9"/>
      <c r="N29" s="9">
        <v>-79.72</v>
      </c>
      <c r="P29" s="1" t="s">
        <v>53</v>
      </c>
    </row>
    <row r="30" spans="1:16" x14ac:dyDescent="0.25">
      <c r="A30" s="1" t="s">
        <v>54</v>
      </c>
      <c r="C30" s="8"/>
      <c r="E30" s="15"/>
      <c r="F30" s="9"/>
      <c r="G30" s="15"/>
      <c r="H30" s="9"/>
      <c r="J30" s="12"/>
      <c r="K30" s="16"/>
      <c r="L30" s="9"/>
      <c r="M30" s="9"/>
      <c r="N30" s="9"/>
    </row>
    <row r="31" spans="1:16" x14ac:dyDescent="0.25">
      <c r="C31" s="8"/>
      <c r="E31" s="15"/>
      <c r="F31" s="9"/>
      <c r="G31" s="15"/>
      <c r="H31" s="9"/>
      <c r="I31" s="8"/>
      <c r="J31" s="8" t="s">
        <v>55</v>
      </c>
      <c r="L31" s="15">
        <f>SUM(L25:L29)</f>
        <v>112682.97</v>
      </c>
      <c r="M31" s="9"/>
      <c r="N31" s="15">
        <f>SUM(N25:N29)</f>
        <v>122679.28</v>
      </c>
    </row>
    <row r="32" spans="1:16" x14ac:dyDescent="0.25">
      <c r="E32" s="9"/>
      <c r="F32" s="9"/>
      <c r="G32" s="9"/>
      <c r="H32" s="9"/>
      <c r="L32" s="9"/>
      <c r="M32" s="9"/>
      <c r="N32" s="9"/>
      <c r="P32" s="1" t="s">
        <v>56</v>
      </c>
    </row>
    <row r="33" spans="1:16" x14ac:dyDescent="0.25">
      <c r="C33" s="17" t="s">
        <v>57</v>
      </c>
      <c r="D33" s="18"/>
      <c r="E33" s="19">
        <f>E18+E24+E11</f>
        <v>366340.86000000004</v>
      </c>
      <c r="F33" s="9"/>
      <c r="G33" s="19">
        <f>G18+G24+G11</f>
        <v>407596.87</v>
      </c>
      <c r="H33" s="9"/>
      <c r="J33" s="17" t="s">
        <v>58</v>
      </c>
      <c r="K33" s="18"/>
      <c r="L33" s="19">
        <f>L15+L12+L20+L31</f>
        <v>366340.65</v>
      </c>
      <c r="M33" s="9"/>
      <c r="N33" s="19">
        <f>N15+N12+N20+N31</f>
        <v>407597.28</v>
      </c>
      <c r="P33" s="1" t="s">
        <v>59</v>
      </c>
    </row>
    <row r="34" spans="1:16" x14ac:dyDescent="0.25">
      <c r="H34" s="9"/>
      <c r="L34" s="9"/>
      <c r="M34" s="9"/>
      <c r="N34" s="9"/>
      <c r="P34" s="1" t="s">
        <v>60</v>
      </c>
    </row>
    <row r="35" spans="1:16" x14ac:dyDescent="0.25">
      <c r="A35" s="13" t="s">
        <v>61</v>
      </c>
      <c r="H35" s="9"/>
      <c r="P35" s="1" t="s">
        <v>62</v>
      </c>
    </row>
    <row r="36" spans="1:16" x14ac:dyDescent="0.25">
      <c r="A36" s="13" t="s">
        <v>63</v>
      </c>
      <c r="H36" s="9"/>
    </row>
    <row r="37" spans="1:16" x14ac:dyDescent="0.25">
      <c r="A37" s="13" t="s">
        <v>64</v>
      </c>
      <c r="H37" s="9"/>
    </row>
    <row r="38" spans="1:16" x14ac:dyDescent="0.25">
      <c r="E38" s="9"/>
      <c r="F38" s="9"/>
      <c r="G38" s="9"/>
      <c r="H38" s="9"/>
      <c r="L38" s="9"/>
      <c r="M38" s="9"/>
      <c r="N38" s="9"/>
    </row>
    <row r="39" spans="1:16" x14ac:dyDescent="0.25">
      <c r="E39" s="9"/>
      <c r="F39" s="9"/>
      <c r="G39" s="9"/>
      <c r="H39" s="9"/>
      <c r="J39" s="9"/>
      <c r="K39" s="20"/>
      <c r="L39" s="9"/>
      <c r="M39" s="9"/>
      <c r="N39" s="9"/>
    </row>
    <row r="43" spans="1:16" x14ac:dyDescent="0.25">
      <c r="H43" s="9"/>
    </row>
    <row r="44" spans="1:16" x14ac:dyDescent="0.25">
      <c r="H44" s="9"/>
    </row>
    <row r="45" spans="1:16" x14ac:dyDescent="0.25">
      <c r="H45" s="9"/>
    </row>
  </sheetData>
  <pageMargins left="0.7" right="0.7" top="0.75" bottom="0.75" header="0.511811023622047" footer="0.511811023622047"/>
  <pageSetup paperSize="9" scale="95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9"/>
  <sheetViews>
    <sheetView tabSelected="1" topLeftCell="B1" zoomScaleNormal="100" workbookViewId="0">
      <selection activeCell="M26" sqref="M26"/>
    </sheetView>
  </sheetViews>
  <sheetFormatPr defaultColWidth="9.140625" defaultRowHeight="15" x14ac:dyDescent="0.25"/>
  <cols>
    <col min="1" max="1" width="6.5703125" style="1" hidden="1" customWidth="1"/>
    <col min="2" max="2" width="36.140625" style="2" customWidth="1"/>
    <col min="3" max="3" width="14.85546875" style="9" customWidth="1"/>
    <col min="4" max="4" width="4.140625" style="2" customWidth="1"/>
    <col min="5" max="5" width="16.140625" style="2" customWidth="1"/>
    <col min="6" max="6" width="14.85546875" style="2" customWidth="1"/>
    <col min="7" max="7" width="13.42578125" style="2" customWidth="1"/>
    <col min="8" max="8" width="13.28515625" style="2" customWidth="1"/>
    <col min="9" max="9" width="12.140625" style="1" hidden="1" customWidth="1"/>
    <col min="10" max="10" width="13.28515625" style="2" customWidth="1"/>
    <col min="11" max="16384" width="9.140625" style="2"/>
  </cols>
  <sheetData>
    <row r="1" spans="1:19" x14ac:dyDescent="0.25">
      <c r="D1" s="2" t="s">
        <v>65</v>
      </c>
    </row>
    <row r="2" spans="1:19" x14ac:dyDescent="0.25">
      <c r="D2" s="8" t="s">
        <v>66</v>
      </c>
    </row>
    <row r="3" spans="1:19" x14ac:dyDescent="0.25">
      <c r="D3" s="8"/>
    </row>
    <row r="4" spans="1:19" x14ac:dyDescent="0.25">
      <c r="B4" s="8" t="s">
        <v>67</v>
      </c>
      <c r="D4" s="8"/>
    </row>
    <row r="5" spans="1:19" x14ac:dyDescent="0.25">
      <c r="D5" s="8"/>
    </row>
    <row r="6" spans="1:19" x14ac:dyDescent="0.25">
      <c r="E6" s="18" t="s">
        <v>68</v>
      </c>
      <c r="F6" s="17"/>
      <c r="H6" s="18" t="s">
        <v>69</v>
      </c>
    </row>
    <row r="7" spans="1:19" x14ac:dyDescent="0.25">
      <c r="B7" s="8" t="s">
        <v>70</v>
      </c>
      <c r="C7" s="15">
        <v>166644</v>
      </c>
      <c r="E7" s="18" t="s">
        <v>71</v>
      </c>
      <c r="F7" s="18"/>
      <c r="H7" s="18" t="s">
        <v>72</v>
      </c>
    </row>
    <row r="8" spans="1:19" x14ac:dyDescent="0.25">
      <c r="B8" s="2" t="s">
        <v>73</v>
      </c>
      <c r="E8" s="9">
        <v>3002.85</v>
      </c>
      <c r="F8" s="9"/>
      <c r="G8" s="9"/>
      <c r="H8" s="9">
        <v>-3848</v>
      </c>
    </row>
    <row r="9" spans="1:19" x14ac:dyDescent="0.25">
      <c r="A9" s="21"/>
      <c r="B9" s="22" t="s">
        <v>74</v>
      </c>
      <c r="C9" s="23"/>
      <c r="D9" s="22"/>
      <c r="E9" s="23">
        <v>-400.01</v>
      </c>
      <c r="F9" s="23"/>
      <c r="G9" s="9"/>
      <c r="H9" s="23">
        <v>-400</v>
      </c>
    </row>
    <row r="10" spans="1:19" x14ac:dyDescent="0.25">
      <c r="A10" s="1">
        <v>1450</v>
      </c>
      <c r="B10" s="2" t="s">
        <v>75</v>
      </c>
      <c r="E10" s="9">
        <v>132806.96</v>
      </c>
      <c r="F10" s="9"/>
      <c r="G10" s="9"/>
      <c r="H10" s="9">
        <v>118103</v>
      </c>
    </row>
    <row r="11" spans="1:19" x14ac:dyDescent="0.25">
      <c r="A11" s="1">
        <v>1610</v>
      </c>
      <c r="B11" s="2" t="s">
        <v>76</v>
      </c>
      <c r="E11" s="9">
        <v>771.65</v>
      </c>
      <c r="F11" s="9"/>
      <c r="G11" s="9"/>
      <c r="H11" s="9">
        <v>751</v>
      </c>
      <c r="I11" s="24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1">
        <v>1461</v>
      </c>
      <c r="B12" s="2" t="s">
        <v>77</v>
      </c>
      <c r="E12" s="25">
        <v>30462.240000000002</v>
      </c>
      <c r="F12" s="9"/>
      <c r="G12" s="9"/>
      <c r="H12" s="25">
        <v>35684</v>
      </c>
    </row>
    <row r="13" spans="1:19" x14ac:dyDescent="0.25">
      <c r="B13" s="26"/>
      <c r="C13" s="27"/>
      <c r="D13" s="26"/>
      <c r="E13" s="28">
        <f>SUM(E8:E12)</f>
        <v>166643.68999999997</v>
      </c>
      <c r="F13" s="27"/>
      <c r="G13" s="9"/>
      <c r="H13" s="28">
        <f>SUM(H8:H12)</f>
        <v>150290</v>
      </c>
    </row>
    <row r="14" spans="1:19" x14ac:dyDescent="0.25">
      <c r="D14" s="8"/>
    </row>
    <row r="15" spans="1:19" x14ac:dyDescent="0.25">
      <c r="B15" s="29" t="s">
        <v>78</v>
      </c>
      <c r="D15" s="8"/>
    </row>
    <row r="16" spans="1:19" x14ac:dyDescent="0.25">
      <c r="B16" s="29" t="s">
        <v>79</v>
      </c>
      <c r="D16" s="8"/>
    </row>
    <row r="17" spans="1:19" x14ac:dyDescent="0.25">
      <c r="B17" s="29" t="s">
        <v>80</v>
      </c>
      <c r="D17" s="8"/>
    </row>
    <row r="18" spans="1:19" x14ac:dyDescent="0.25">
      <c r="B18" s="29" t="s">
        <v>81</v>
      </c>
      <c r="D18" s="8"/>
    </row>
    <row r="19" spans="1:19" x14ac:dyDescent="0.25">
      <c r="B19" s="29" t="s">
        <v>82</v>
      </c>
      <c r="D19" s="8"/>
    </row>
    <row r="20" spans="1:19" x14ac:dyDescent="0.25">
      <c r="D20" s="8"/>
    </row>
    <row r="21" spans="1:19" x14ac:dyDescent="0.25">
      <c r="E21" s="18" t="s">
        <v>68</v>
      </c>
      <c r="F21" s="17"/>
      <c r="H21" s="18" t="s">
        <v>69</v>
      </c>
    </row>
    <row r="22" spans="1:19" x14ac:dyDescent="0.25">
      <c r="B22" s="8" t="s">
        <v>83</v>
      </c>
      <c r="C22" s="15">
        <v>156.30000000000001</v>
      </c>
      <c r="E22" s="18" t="s">
        <v>71</v>
      </c>
      <c r="F22" s="18"/>
      <c r="H22" s="18" t="s">
        <v>72</v>
      </c>
    </row>
    <row r="23" spans="1:19" x14ac:dyDescent="0.25">
      <c r="A23" s="1">
        <v>1010</v>
      </c>
      <c r="B23" s="2" t="s">
        <v>84</v>
      </c>
      <c r="E23" s="9">
        <v>156.30000000000001</v>
      </c>
      <c r="F23" s="9"/>
      <c r="G23" s="9"/>
      <c r="H23" s="9">
        <v>7.05</v>
      </c>
    </row>
    <row r="24" spans="1:19" x14ac:dyDescent="0.25">
      <c r="B24" s="26"/>
      <c r="C24" s="27"/>
      <c r="D24" s="26"/>
      <c r="E24" s="28">
        <f>SUM(E23:E23)</f>
        <v>156.30000000000001</v>
      </c>
      <c r="F24" s="27"/>
      <c r="G24" s="9"/>
      <c r="H24" s="28">
        <f>SUM(H23:H23)</f>
        <v>7.05</v>
      </c>
    </row>
    <row r="25" spans="1:19" x14ac:dyDescent="0.25">
      <c r="E25" s="9"/>
      <c r="F25" s="9"/>
      <c r="H25" s="9"/>
      <c r="I25" s="24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E26" s="18" t="s">
        <v>68</v>
      </c>
      <c r="F26" s="17"/>
      <c r="H26" s="18" t="s">
        <v>69</v>
      </c>
      <c r="I26" s="24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B27" s="8" t="s">
        <v>85</v>
      </c>
      <c r="C27" s="15">
        <v>183503.22</v>
      </c>
      <c r="E27" s="18" t="s">
        <v>71</v>
      </c>
      <c r="F27" s="18"/>
      <c r="H27" s="18" t="s">
        <v>72</v>
      </c>
    </row>
    <row r="28" spans="1:19" x14ac:dyDescent="0.25">
      <c r="A28" s="1">
        <v>1160</v>
      </c>
      <c r="B28" s="22" t="s">
        <v>86</v>
      </c>
      <c r="E28" s="9">
        <v>12060.37</v>
      </c>
      <c r="F28" s="9"/>
      <c r="G28" s="9"/>
      <c r="H28" s="9">
        <v>46519.78</v>
      </c>
    </row>
    <row r="29" spans="1:19" x14ac:dyDescent="0.25">
      <c r="A29" s="1">
        <v>1170</v>
      </c>
      <c r="B29" s="22" t="s">
        <v>87</v>
      </c>
      <c r="E29" s="9">
        <v>171442.85</v>
      </c>
      <c r="F29" s="9"/>
      <c r="G29" s="9"/>
      <c r="H29" s="9">
        <v>199964.73</v>
      </c>
    </row>
    <row r="30" spans="1:19" x14ac:dyDescent="0.25">
      <c r="B30" s="26"/>
      <c r="C30" s="27"/>
      <c r="D30" s="26"/>
      <c r="E30" s="28">
        <f>SUM(E28:E29)</f>
        <v>183503.22</v>
      </c>
      <c r="F30" s="27"/>
      <c r="G30" s="9"/>
      <c r="H30" s="28">
        <f>SUM(H28:H29)</f>
        <v>246484.51</v>
      </c>
    </row>
    <row r="31" spans="1:19" x14ac:dyDescent="0.25">
      <c r="B31" s="26"/>
      <c r="C31" s="27"/>
      <c r="D31" s="26"/>
      <c r="F31" s="27"/>
      <c r="G31" s="30"/>
      <c r="H31" s="30"/>
    </row>
    <row r="32" spans="1:19" x14ac:dyDescent="0.25">
      <c r="B32" s="8" t="s">
        <v>88</v>
      </c>
      <c r="C32" s="27"/>
      <c r="D32" s="26"/>
      <c r="F32" s="27"/>
      <c r="G32" s="30"/>
      <c r="H32" s="30"/>
    </row>
    <row r="33" spans="1:19" x14ac:dyDescent="0.25">
      <c r="B33" s="26"/>
      <c r="C33" s="27"/>
      <c r="D33" s="26"/>
      <c r="F33" s="27"/>
      <c r="G33" s="30"/>
      <c r="H33" s="30"/>
    </row>
    <row r="34" spans="1:19" x14ac:dyDescent="0.25">
      <c r="B34" s="8" t="s">
        <v>89</v>
      </c>
      <c r="C34" s="15">
        <v>82299.679999999993</v>
      </c>
      <c r="E34" s="18" t="s">
        <v>68</v>
      </c>
      <c r="F34" s="31"/>
      <c r="G34" s="31"/>
      <c r="H34" s="18" t="s">
        <v>69</v>
      </c>
      <c r="I34" s="24" t="s">
        <v>90</v>
      </c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E35" s="18" t="s">
        <v>71</v>
      </c>
      <c r="F35" s="18" t="s">
        <v>91</v>
      </c>
      <c r="G35" s="18" t="s">
        <v>92</v>
      </c>
      <c r="H35" s="18" t="s">
        <v>72</v>
      </c>
      <c r="I35" s="24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5">
      <c r="A36" s="1" t="s">
        <v>93</v>
      </c>
      <c r="B36" s="2" t="s">
        <v>94</v>
      </c>
      <c r="C36" s="15"/>
      <c r="E36" s="9">
        <v>82299.679999999993</v>
      </c>
      <c r="F36" s="9"/>
      <c r="G36" s="9"/>
      <c r="H36" s="9">
        <v>82299.679999999993</v>
      </c>
      <c r="I36" s="24">
        <f>H36-F36+G36-E36</f>
        <v>0</v>
      </c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5">
      <c r="B37" s="26"/>
      <c r="C37" s="27"/>
      <c r="D37" s="26"/>
      <c r="E37" s="28">
        <f>SUM(E36:E36)</f>
        <v>82299.679999999993</v>
      </c>
      <c r="F37" s="28">
        <f>SUM(F36:F36)</f>
        <v>0</v>
      </c>
      <c r="G37" s="28">
        <f>SUM(G36:G36)</f>
        <v>0</v>
      </c>
      <c r="H37" s="28">
        <f>SUM(H36:H36)</f>
        <v>82299.679999999993</v>
      </c>
      <c r="I37" s="24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5">
      <c r="B38" s="26"/>
      <c r="C38" s="27"/>
      <c r="D38" s="26"/>
      <c r="E38" s="15"/>
      <c r="F38" s="15"/>
      <c r="G38" s="15"/>
      <c r="H38" s="15"/>
      <c r="I38" s="24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5">
      <c r="B39" s="29" t="s">
        <v>95</v>
      </c>
      <c r="C39" s="27"/>
      <c r="D39" s="26"/>
      <c r="E39" s="15"/>
      <c r="F39" s="15"/>
      <c r="G39" s="15"/>
      <c r="H39" s="15"/>
      <c r="I39" s="24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5">
      <c r="B40" s="29" t="s">
        <v>96</v>
      </c>
      <c r="C40" s="27"/>
      <c r="D40" s="26"/>
      <c r="E40" s="15"/>
      <c r="F40" s="15"/>
      <c r="G40" s="15"/>
      <c r="H40" s="15"/>
      <c r="I40" s="24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5">
      <c r="B41" s="26"/>
      <c r="C41" s="27"/>
      <c r="D41" s="26"/>
      <c r="E41" s="27"/>
      <c r="F41" s="27"/>
      <c r="G41" s="27"/>
      <c r="H41" s="27"/>
      <c r="I41" s="24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B42" s="8" t="s">
        <v>97</v>
      </c>
      <c r="C42" s="15">
        <v>41828</v>
      </c>
      <c r="E42" s="18" t="s">
        <v>68</v>
      </c>
      <c r="F42" s="31"/>
      <c r="G42" s="31"/>
      <c r="H42" s="18" t="s">
        <v>69</v>
      </c>
      <c r="I42" s="24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5">
      <c r="E43" s="18" t="s">
        <v>71</v>
      </c>
      <c r="F43" s="18" t="s">
        <v>91</v>
      </c>
      <c r="G43" s="18" t="s">
        <v>92</v>
      </c>
      <c r="H43" s="18" t="s">
        <v>72</v>
      </c>
      <c r="I43" s="24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1" t="s">
        <v>98</v>
      </c>
      <c r="B44" s="2" t="s">
        <v>99</v>
      </c>
      <c r="E44" s="9">
        <v>24220</v>
      </c>
      <c r="F44" s="9"/>
      <c r="G44" s="9">
        <v>5370</v>
      </c>
      <c r="H44" s="9">
        <v>18850</v>
      </c>
      <c r="I44" s="24">
        <f>H44-F44+G44-E44</f>
        <v>0</v>
      </c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25">
      <c r="A45" s="1" t="s">
        <v>100</v>
      </c>
      <c r="B45" s="2" t="s">
        <v>101</v>
      </c>
      <c r="E45" s="9">
        <v>17608</v>
      </c>
      <c r="F45" s="9"/>
      <c r="G45" s="9">
        <v>1708</v>
      </c>
      <c r="H45" s="9">
        <v>15900</v>
      </c>
      <c r="I45" s="24">
        <f>H45-F45+G45-E45</f>
        <v>0</v>
      </c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B46" s="26"/>
      <c r="C46" s="27"/>
      <c r="D46" s="26"/>
      <c r="E46" s="28">
        <f>SUM(E44:E45)</f>
        <v>41828</v>
      </c>
      <c r="F46" s="28">
        <f>SUM(F44:F45)</f>
        <v>0</v>
      </c>
      <c r="G46" s="28">
        <f>SUM(G44:G45)</f>
        <v>7078</v>
      </c>
      <c r="H46" s="28">
        <f>SUM(H44:H45)</f>
        <v>34750</v>
      </c>
      <c r="I46" s="24"/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25">
      <c r="B47" s="26"/>
      <c r="C47" s="27"/>
      <c r="D47" s="26"/>
      <c r="E47" s="15"/>
      <c r="F47" s="15"/>
      <c r="G47" s="15"/>
      <c r="H47" s="15"/>
      <c r="I47" s="24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25">
      <c r="B48" s="29" t="s">
        <v>102</v>
      </c>
      <c r="C48" s="27"/>
      <c r="D48" s="26"/>
      <c r="E48" s="15"/>
      <c r="F48" s="15"/>
      <c r="G48" s="15"/>
      <c r="H48" s="15"/>
      <c r="I48" s="24"/>
      <c r="K48" s="9"/>
      <c r="L48" s="9"/>
      <c r="M48" s="9"/>
      <c r="N48" s="9"/>
      <c r="O48" s="9"/>
      <c r="P48" s="9"/>
      <c r="Q48" s="9"/>
      <c r="R48" s="9"/>
      <c r="S48" s="9"/>
    </row>
    <row r="49" spans="2:19" x14ac:dyDescent="0.25">
      <c r="E49" s="9"/>
      <c r="F49" s="9"/>
      <c r="G49" s="9"/>
      <c r="H49" s="9"/>
      <c r="I49" s="24"/>
      <c r="K49" s="9"/>
      <c r="L49" s="9"/>
      <c r="M49" s="9"/>
      <c r="N49" s="9"/>
      <c r="O49" s="9"/>
      <c r="P49" s="9"/>
      <c r="Q49" s="9"/>
      <c r="R49" s="9"/>
      <c r="S49" s="9"/>
    </row>
    <row r="50" spans="2:19" x14ac:dyDescent="0.25">
      <c r="B50" s="8" t="s">
        <v>103</v>
      </c>
      <c r="C50" s="15">
        <v>528</v>
      </c>
      <c r="E50" s="18"/>
      <c r="F50" s="9"/>
      <c r="G50" s="9"/>
      <c r="H50" s="18"/>
      <c r="I50" s="24"/>
      <c r="K50" s="9"/>
      <c r="L50" s="9"/>
      <c r="M50" s="9"/>
      <c r="N50" s="9"/>
      <c r="O50" s="9"/>
      <c r="P50" s="9"/>
      <c r="Q50" s="9"/>
      <c r="R50" s="9"/>
      <c r="S50" s="9"/>
    </row>
    <row r="51" spans="2:19" x14ac:dyDescent="0.25">
      <c r="E51" s="17"/>
      <c r="F51" s="17"/>
      <c r="G51" s="17"/>
      <c r="H51" s="17"/>
      <c r="I51" s="24"/>
      <c r="K51" s="9"/>
      <c r="L51" s="9"/>
      <c r="M51" s="9"/>
      <c r="N51" s="9"/>
      <c r="O51" s="9"/>
      <c r="P51" s="9"/>
      <c r="Q51" s="9"/>
      <c r="R51" s="9"/>
      <c r="S51" s="9"/>
    </row>
    <row r="52" spans="2:19" x14ac:dyDescent="0.25">
      <c r="B52" s="32" t="s">
        <v>104</v>
      </c>
      <c r="E52" s="18"/>
      <c r="F52" s="9"/>
      <c r="G52" s="9"/>
      <c r="H52" s="9"/>
      <c r="I52" s="24"/>
      <c r="K52" s="9"/>
      <c r="L52" s="9"/>
      <c r="M52" s="9"/>
      <c r="N52" s="9"/>
      <c r="O52" s="9"/>
      <c r="P52" s="9"/>
      <c r="Q52" s="9"/>
      <c r="R52" s="9"/>
      <c r="S52" s="9"/>
    </row>
    <row r="53" spans="2:19" x14ac:dyDescent="0.25">
      <c r="E53" s="18"/>
      <c r="F53" s="9"/>
      <c r="G53" s="9"/>
      <c r="H53" s="9"/>
      <c r="I53" s="24"/>
      <c r="K53" s="9"/>
      <c r="L53" s="9"/>
      <c r="M53" s="9"/>
      <c r="N53" s="9"/>
      <c r="O53" s="9"/>
      <c r="P53" s="9"/>
      <c r="Q53" s="9"/>
      <c r="R53" s="9"/>
      <c r="S53" s="9"/>
    </row>
    <row r="54" spans="2:19" x14ac:dyDescent="0.25">
      <c r="B54" s="2" t="s">
        <v>105</v>
      </c>
      <c r="E54" s="9"/>
      <c r="F54" s="9"/>
      <c r="G54" s="9"/>
      <c r="H54" s="9">
        <v>6500</v>
      </c>
      <c r="I54" s="24"/>
      <c r="K54" s="9"/>
      <c r="L54" s="9"/>
      <c r="M54" s="9"/>
      <c r="N54" s="9"/>
      <c r="O54" s="9"/>
      <c r="P54" s="9"/>
      <c r="Q54" s="9"/>
      <c r="R54" s="9"/>
      <c r="S54" s="9"/>
    </row>
    <row r="55" spans="2:19" x14ac:dyDescent="0.25">
      <c r="B55" s="2" t="s">
        <v>106</v>
      </c>
      <c r="E55" s="9"/>
      <c r="F55" s="9"/>
      <c r="G55" s="9"/>
      <c r="H55" s="9">
        <v>4785</v>
      </c>
      <c r="I55" s="24"/>
      <c r="K55" s="9"/>
      <c r="L55" s="9"/>
      <c r="M55" s="9"/>
      <c r="N55" s="9"/>
      <c r="O55" s="9"/>
      <c r="P55" s="9"/>
      <c r="Q55" s="9"/>
      <c r="R55" s="9"/>
      <c r="S55" s="9"/>
    </row>
    <row r="56" spans="2:19" x14ac:dyDescent="0.25">
      <c r="E56" s="9"/>
      <c r="F56" s="9"/>
      <c r="G56" s="9"/>
      <c r="H56" s="33">
        <f>SUM(H54:H55)</f>
        <v>11285</v>
      </c>
      <c r="I56" s="24"/>
      <c r="K56" s="9"/>
      <c r="L56" s="9"/>
      <c r="M56" s="9"/>
      <c r="N56" s="9"/>
      <c r="O56" s="9"/>
      <c r="P56" s="9"/>
      <c r="Q56" s="9"/>
      <c r="R56" s="9"/>
      <c r="S56" s="9"/>
    </row>
    <row r="57" spans="2:19" x14ac:dyDescent="0.25">
      <c r="E57" s="9"/>
      <c r="F57" s="9"/>
      <c r="G57" s="9"/>
      <c r="H57" s="9"/>
      <c r="I57" s="24"/>
      <c r="K57" s="9"/>
      <c r="L57" s="9"/>
      <c r="M57" s="9"/>
      <c r="N57" s="9"/>
      <c r="O57" s="9"/>
      <c r="P57" s="9"/>
      <c r="Q57" s="9"/>
      <c r="R57" s="9"/>
      <c r="S57" s="9"/>
    </row>
    <row r="58" spans="2:19" x14ac:dyDescent="0.25">
      <c r="B58" s="10" t="s">
        <v>107</v>
      </c>
      <c r="C58" s="34"/>
      <c r="D58" s="10"/>
      <c r="E58" s="18"/>
      <c r="F58" s="9"/>
      <c r="G58" s="9"/>
      <c r="H58" s="34"/>
      <c r="I58" s="24"/>
      <c r="K58" s="9"/>
      <c r="L58" s="9"/>
      <c r="M58" s="9"/>
      <c r="N58" s="9"/>
      <c r="O58" s="9"/>
      <c r="P58" s="9"/>
      <c r="Q58" s="9"/>
      <c r="R58" s="9"/>
      <c r="S58" s="9"/>
    </row>
    <row r="59" spans="2:19" x14ac:dyDescent="0.25">
      <c r="E59" s="18"/>
      <c r="F59" s="9"/>
      <c r="G59" s="9"/>
      <c r="H59" s="9"/>
      <c r="I59" s="24"/>
      <c r="K59" s="9"/>
      <c r="L59" s="9"/>
      <c r="M59" s="9"/>
      <c r="N59" s="9"/>
      <c r="O59" s="9"/>
      <c r="P59" s="9"/>
      <c r="Q59" s="9"/>
      <c r="R59" s="9"/>
      <c r="S59" s="9"/>
    </row>
    <row r="60" spans="2:19" x14ac:dyDescent="0.25">
      <c r="B60" s="35" t="s">
        <v>108</v>
      </c>
      <c r="C60" s="36"/>
      <c r="D60" s="35"/>
      <c r="E60" s="36"/>
      <c r="F60" s="36"/>
      <c r="G60" s="36"/>
      <c r="H60" s="37">
        <v>528</v>
      </c>
      <c r="I60" s="24"/>
      <c r="K60" s="9"/>
      <c r="L60" s="9"/>
      <c r="M60" s="9"/>
      <c r="N60" s="9"/>
      <c r="O60" s="9"/>
      <c r="P60" s="9"/>
      <c r="Q60" s="9"/>
      <c r="R60" s="9"/>
      <c r="S60" s="9"/>
    </row>
    <row r="61" spans="2:19" x14ac:dyDescent="0.25">
      <c r="E61" s="9"/>
      <c r="F61" s="9"/>
      <c r="G61" s="9"/>
      <c r="H61" s="9"/>
      <c r="I61" s="24"/>
      <c r="K61" s="9"/>
      <c r="L61" s="9"/>
      <c r="M61" s="9"/>
      <c r="N61" s="9"/>
      <c r="O61" s="9"/>
      <c r="P61" s="9"/>
      <c r="Q61" s="9"/>
      <c r="R61" s="9"/>
      <c r="S61" s="9"/>
    </row>
    <row r="62" spans="2:19" x14ac:dyDescent="0.25">
      <c r="B62" s="8" t="s">
        <v>109</v>
      </c>
      <c r="E62" s="9"/>
      <c r="F62" s="9"/>
      <c r="G62" s="9"/>
      <c r="H62" s="9"/>
      <c r="I62" s="24"/>
      <c r="K62" s="9"/>
      <c r="L62" s="9"/>
      <c r="M62" s="9"/>
      <c r="N62" s="9"/>
      <c r="O62" s="9"/>
      <c r="P62" s="9"/>
      <c r="Q62" s="9"/>
      <c r="R62" s="9"/>
      <c r="S62" s="9"/>
    </row>
    <row r="63" spans="2:19" x14ac:dyDescent="0.25">
      <c r="E63" s="18" t="s">
        <v>68</v>
      </c>
      <c r="F63" s="31"/>
      <c r="G63" s="31"/>
      <c r="H63" s="18" t="s">
        <v>69</v>
      </c>
      <c r="I63" s="24"/>
      <c r="K63" s="9"/>
      <c r="L63" s="9"/>
      <c r="M63" s="9"/>
      <c r="N63" s="9"/>
      <c r="O63" s="9"/>
      <c r="P63" s="9"/>
      <c r="Q63" s="9"/>
      <c r="R63" s="9"/>
      <c r="S63" s="9"/>
    </row>
    <row r="64" spans="2:19" x14ac:dyDescent="0.25">
      <c r="B64" s="8" t="s">
        <v>110</v>
      </c>
      <c r="C64" s="15">
        <v>98127</v>
      </c>
      <c r="E64" s="18" t="s">
        <v>71</v>
      </c>
      <c r="F64" s="18" t="s">
        <v>91</v>
      </c>
      <c r="G64" s="18" t="s">
        <v>92</v>
      </c>
      <c r="H64" s="18" t="s">
        <v>72</v>
      </c>
    </row>
    <row r="65" spans="1:19" x14ac:dyDescent="0.25">
      <c r="A65" s="1" t="s">
        <v>111</v>
      </c>
      <c r="B65" s="2" t="s">
        <v>112</v>
      </c>
      <c r="E65" s="9">
        <v>31335</v>
      </c>
      <c r="F65" s="9">
        <v>10019</v>
      </c>
      <c r="G65" s="9">
        <v>10822</v>
      </c>
      <c r="H65" s="9">
        <v>30532.07</v>
      </c>
    </row>
    <row r="66" spans="1:19" x14ac:dyDescent="0.25">
      <c r="A66" s="1">
        <v>2503</v>
      </c>
      <c r="B66" s="2" t="s">
        <v>113</v>
      </c>
      <c r="E66" s="9">
        <v>12288</v>
      </c>
      <c r="F66" s="9"/>
      <c r="G66" s="9">
        <v>10130</v>
      </c>
      <c r="H66" s="9">
        <v>2158.23</v>
      </c>
    </row>
    <row r="67" spans="1:19" x14ac:dyDescent="0.25">
      <c r="A67" s="1">
        <v>2504</v>
      </c>
      <c r="B67" s="2" t="s">
        <v>114</v>
      </c>
      <c r="E67" s="9">
        <v>54504</v>
      </c>
      <c r="F67" s="9">
        <v>75191</v>
      </c>
      <c r="G67" s="9">
        <v>33537</v>
      </c>
      <c r="H67" s="9">
        <v>96158.01</v>
      </c>
    </row>
    <row r="68" spans="1:19" x14ac:dyDescent="0.25">
      <c r="B68" s="26"/>
      <c r="C68" s="27"/>
      <c r="D68" s="26"/>
      <c r="E68" s="28">
        <f>SUM(E65:E67)</f>
        <v>98127</v>
      </c>
      <c r="F68" s="28">
        <f>SUM(F65:F67)</f>
        <v>85210</v>
      </c>
      <c r="G68" s="28">
        <f>SUM(G65:G67)</f>
        <v>54489</v>
      </c>
      <c r="H68" s="28">
        <f>SUM(H65:H67)</f>
        <v>128848.31</v>
      </c>
    </row>
    <row r="69" spans="1:19" x14ac:dyDescent="0.25">
      <c r="B69" s="26"/>
      <c r="C69" s="27"/>
      <c r="D69" s="26"/>
      <c r="E69" s="15"/>
      <c r="F69" s="15"/>
      <c r="G69" s="15"/>
      <c r="H69" s="15"/>
    </row>
    <row r="70" spans="1:19" x14ac:dyDescent="0.25">
      <c r="B70" s="29" t="s">
        <v>115</v>
      </c>
      <c r="C70" s="27"/>
      <c r="D70" s="26"/>
      <c r="E70" s="15"/>
      <c r="F70" s="15"/>
      <c r="G70" s="15"/>
      <c r="H70" s="15"/>
    </row>
    <row r="71" spans="1:19" x14ac:dyDescent="0.25">
      <c r="B71" s="29" t="s">
        <v>116</v>
      </c>
      <c r="C71" s="27"/>
      <c r="D71" s="26"/>
      <c r="E71" s="15"/>
      <c r="F71" s="15"/>
      <c r="G71" s="15"/>
      <c r="H71" s="15"/>
    </row>
    <row r="72" spans="1:19" x14ac:dyDescent="0.25">
      <c r="B72" s="29" t="s">
        <v>117</v>
      </c>
      <c r="C72" s="27"/>
      <c r="D72" s="26"/>
      <c r="E72" s="15"/>
      <c r="F72" s="15"/>
      <c r="G72" s="15"/>
      <c r="H72" s="15"/>
    </row>
    <row r="73" spans="1:19" x14ac:dyDescent="0.25">
      <c r="B73" s="29" t="s">
        <v>118</v>
      </c>
      <c r="C73" s="27"/>
      <c r="D73" s="26"/>
      <c r="E73" s="15"/>
      <c r="F73" s="15"/>
      <c r="G73" s="15"/>
      <c r="H73" s="15"/>
    </row>
    <row r="74" spans="1:19" x14ac:dyDescent="0.25">
      <c r="B74" s="29" t="s">
        <v>119</v>
      </c>
      <c r="C74" s="27"/>
      <c r="D74" s="26"/>
      <c r="E74" s="15"/>
      <c r="F74" s="15"/>
      <c r="G74" s="15"/>
      <c r="H74" s="15"/>
    </row>
    <row r="75" spans="1:19" x14ac:dyDescent="0.25">
      <c r="B75" s="29" t="s">
        <v>120</v>
      </c>
      <c r="C75" s="27"/>
      <c r="D75" s="26"/>
      <c r="E75" s="15"/>
      <c r="F75" s="15"/>
      <c r="G75" s="15"/>
      <c r="H75" s="15"/>
    </row>
    <row r="76" spans="1:19" x14ac:dyDescent="0.25">
      <c r="B76" s="29" t="s">
        <v>121</v>
      </c>
      <c r="C76" s="27"/>
      <c r="D76" s="26"/>
      <c r="E76" s="15"/>
      <c r="F76" s="15"/>
      <c r="G76" s="15"/>
      <c r="H76" s="15"/>
    </row>
    <row r="77" spans="1:19" x14ac:dyDescent="0.25">
      <c r="B77" s="26"/>
      <c r="C77" s="27"/>
      <c r="D77" s="26"/>
      <c r="F77" s="27"/>
      <c r="G77" s="30"/>
      <c r="H77" s="30"/>
    </row>
    <row r="78" spans="1:19" x14ac:dyDescent="0.25">
      <c r="B78" s="8" t="s">
        <v>122</v>
      </c>
      <c r="C78" s="27"/>
      <c r="D78" s="26"/>
      <c r="F78" s="27"/>
      <c r="G78" s="30"/>
      <c r="H78" s="30"/>
    </row>
    <row r="79" spans="1:19" x14ac:dyDescent="0.25">
      <c r="B79" s="26"/>
      <c r="C79" s="27"/>
      <c r="D79" s="26"/>
      <c r="F79" s="27"/>
      <c r="G79" s="30"/>
      <c r="H79" s="30"/>
    </row>
    <row r="80" spans="1:19" x14ac:dyDescent="0.25">
      <c r="B80" s="8" t="s">
        <v>123</v>
      </c>
      <c r="C80" s="15">
        <v>30875</v>
      </c>
      <c r="E80" s="18" t="s">
        <v>68</v>
      </c>
      <c r="F80" s="31"/>
      <c r="G80" s="31"/>
      <c r="H80" s="18" t="s">
        <v>69</v>
      </c>
      <c r="I80" s="24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25">
      <c r="E81" s="18" t="s">
        <v>71</v>
      </c>
      <c r="F81" s="18"/>
      <c r="G81" s="18"/>
      <c r="H81" s="18" t="s">
        <v>72</v>
      </c>
      <c r="I81" s="24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5">
      <c r="A82" s="1">
        <v>1700</v>
      </c>
      <c r="B82" s="2" t="s">
        <v>124</v>
      </c>
      <c r="E82" s="9">
        <v>10825</v>
      </c>
      <c r="F82" s="9"/>
      <c r="G82" s="9"/>
      <c r="H82" s="9">
        <v>9885</v>
      </c>
      <c r="I82" s="24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25">
      <c r="A83" s="1">
        <v>1720</v>
      </c>
      <c r="B83" s="2" t="s">
        <v>125</v>
      </c>
      <c r="E83" s="9">
        <v>5800</v>
      </c>
      <c r="F83" s="9"/>
      <c r="G83" s="9"/>
      <c r="H83" s="9">
        <v>2800</v>
      </c>
      <c r="I83" s="24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25">
      <c r="A84" s="1">
        <v>1730</v>
      </c>
      <c r="B84" s="2" t="s">
        <v>126</v>
      </c>
      <c r="E84" s="9">
        <v>5350</v>
      </c>
      <c r="F84" s="9"/>
      <c r="G84" s="9"/>
      <c r="H84" s="9">
        <v>5700</v>
      </c>
      <c r="I84" s="24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25">
      <c r="A85" s="1">
        <v>1740</v>
      </c>
      <c r="B85" s="2" t="s">
        <v>127</v>
      </c>
      <c r="E85" s="9">
        <v>8900</v>
      </c>
      <c r="F85" s="9"/>
      <c r="G85" s="9"/>
      <c r="H85" s="9">
        <v>9350</v>
      </c>
      <c r="I85" s="24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25">
      <c r="B86" s="26"/>
      <c r="E86" s="28">
        <f>SUM(E82:E85)</f>
        <v>30875</v>
      </c>
      <c r="F86" s="9"/>
      <c r="G86" s="9"/>
      <c r="H86" s="28">
        <f>SUM(H82:H85)</f>
        <v>27735</v>
      </c>
      <c r="I86" s="24"/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25">
      <c r="E87" s="27"/>
      <c r="H87" s="27"/>
      <c r="I87" s="24"/>
      <c r="K87" s="9"/>
      <c r="L87" s="9"/>
      <c r="M87" s="9"/>
      <c r="N87" s="9"/>
      <c r="O87" s="9"/>
      <c r="P87" s="9"/>
      <c r="Q87" s="9"/>
      <c r="R87" s="9"/>
      <c r="S87" s="9"/>
    </row>
    <row r="88" spans="1:19" x14ac:dyDescent="0.25">
      <c r="B88" s="8" t="s">
        <v>128</v>
      </c>
      <c r="E88" s="27"/>
      <c r="H88" s="27"/>
      <c r="I88" s="24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25">
      <c r="E89" s="9"/>
      <c r="H89" s="9"/>
      <c r="I89" s="24"/>
      <c r="K89" s="9"/>
      <c r="L89" s="9"/>
      <c r="M89" s="9"/>
      <c r="N89" s="9"/>
      <c r="O89" s="9"/>
      <c r="P89" s="9"/>
      <c r="Q89" s="9"/>
      <c r="R89" s="9"/>
      <c r="S89" s="9"/>
    </row>
    <row r="90" spans="1:19" x14ac:dyDescent="0.25">
      <c r="B90" s="8" t="s">
        <v>129</v>
      </c>
      <c r="C90" s="15">
        <v>111754</v>
      </c>
      <c r="E90" s="18" t="s">
        <v>68</v>
      </c>
      <c r="F90" s="31"/>
      <c r="G90" s="31"/>
      <c r="H90" s="18" t="s">
        <v>69</v>
      </c>
      <c r="I90" s="24"/>
      <c r="K90" s="9"/>
      <c r="L90" s="9"/>
      <c r="M90" s="9"/>
      <c r="N90" s="9"/>
      <c r="O90" s="9"/>
      <c r="P90" s="9"/>
      <c r="Q90" s="9"/>
      <c r="R90" s="9"/>
      <c r="S90" s="9"/>
    </row>
    <row r="91" spans="1:19" x14ac:dyDescent="0.25">
      <c r="E91" s="18" t="s">
        <v>71</v>
      </c>
      <c r="F91" s="18"/>
      <c r="G91" s="18"/>
      <c r="H91" s="18" t="s">
        <v>72</v>
      </c>
      <c r="I91" s="24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25">
      <c r="A92" s="1">
        <v>1520</v>
      </c>
      <c r="B92" s="2" t="s">
        <v>50</v>
      </c>
      <c r="E92" s="9">
        <v>111754</v>
      </c>
      <c r="F92" s="9"/>
      <c r="G92" s="9"/>
      <c r="H92" s="9">
        <v>117380</v>
      </c>
      <c r="I92" s="24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B93" s="26"/>
      <c r="C93" s="27"/>
      <c r="D93" s="26"/>
      <c r="E93" s="28">
        <f>SUM(E92:E92)</f>
        <v>111754</v>
      </c>
      <c r="F93" s="30"/>
      <c r="G93" s="9"/>
      <c r="H93" s="28">
        <f>SUM(H92:H92)</f>
        <v>117380</v>
      </c>
      <c r="I93" s="24"/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25">
      <c r="E94" s="9"/>
      <c r="F94" s="9"/>
      <c r="G94" s="9"/>
      <c r="H94" s="9"/>
      <c r="I94" s="24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25">
      <c r="B95" s="29" t="s">
        <v>130</v>
      </c>
      <c r="E95" s="9"/>
      <c r="F95" s="9"/>
      <c r="G95" s="9"/>
      <c r="H95" s="9"/>
      <c r="I95" s="24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x14ac:dyDescent="0.25">
      <c r="B96" s="29" t="s">
        <v>131</v>
      </c>
      <c r="E96" s="9"/>
      <c r="F96" s="9"/>
      <c r="G96" s="9"/>
      <c r="H96" s="9"/>
      <c r="I96" s="24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5:19" x14ac:dyDescent="0.25">
      <c r="E97" s="9"/>
      <c r="F97" s="9"/>
      <c r="G97" s="9"/>
      <c r="H97" s="9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5:19" x14ac:dyDescent="0.25">
      <c r="E98" s="9"/>
      <c r="F98" s="9"/>
      <c r="G98" s="9"/>
      <c r="H98" s="9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5:19" x14ac:dyDescent="0.25">
      <c r="E99" s="9"/>
      <c r="F99" s="9"/>
      <c r="G99" s="9"/>
      <c r="H99" s="9"/>
      <c r="I99" s="24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5:19" x14ac:dyDescent="0.25">
      <c r="E100" s="9"/>
      <c r="F100" s="9"/>
      <c r="G100" s="9"/>
      <c r="H100" s="9"/>
      <c r="I100" s="24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5:19" x14ac:dyDescent="0.25">
      <c r="E101" s="9"/>
      <c r="F101" s="9"/>
      <c r="G101" s="9"/>
      <c r="H101" s="9"/>
      <c r="I101" s="24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5:19" x14ac:dyDescent="0.25">
      <c r="E102" s="9"/>
      <c r="F102" s="9"/>
      <c r="G102" s="9"/>
      <c r="H102" s="9"/>
      <c r="I102" s="24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5:19" x14ac:dyDescent="0.25">
      <c r="E103" s="9"/>
      <c r="F103" s="9"/>
      <c r="G103" s="9"/>
      <c r="H103" s="9"/>
      <c r="I103" s="24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5:19" x14ac:dyDescent="0.25">
      <c r="E104" s="9"/>
      <c r="F104" s="9"/>
      <c r="G104" s="9"/>
      <c r="H104" s="9"/>
      <c r="I104" s="24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5:19" x14ac:dyDescent="0.25">
      <c r="E105" s="9"/>
      <c r="F105" s="9"/>
      <c r="G105" s="9"/>
      <c r="H105" s="9"/>
      <c r="I105" s="24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5:19" x14ac:dyDescent="0.25">
      <c r="E106" s="9"/>
      <c r="F106" s="9"/>
      <c r="G106" s="9"/>
      <c r="H106" s="9"/>
      <c r="I106" s="24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5:19" x14ac:dyDescent="0.25">
      <c r="E107" s="9"/>
      <c r="F107" s="9"/>
      <c r="G107" s="9"/>
      <c r="H107" s="9"/>
      <c r="I107" s="24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5:19" x14ac:dyDescent="0.25">
      <c r="E108" s="9"/>
      <c r="F108" s="9"/>
      <c r="G108" s="9"/>
      <c r="H108" s="9"/>
      <c r="I108" s="24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5:19" x14ac:dyDescent="0.25">
      <c r="E109" s="9"/>
      <c r="F109" s="9"/>
      <c r="G109" s="9"/>
      <c r="H109" s="9"/>
      <c r="I109" s="24"/>
      <c r="J109" s="9"/>
      <c r="K109" s="9"/>
      <c r="L109" s="9"/>
      <c r="M109" s="9"/>
      <c r="N109" s="9"/>
      <c r="O109" s="9"/>
      <c r="P109" s="9"/>
      <c r="Q109" s="9"/>
      <c r="R109" s="9"/>
      <c r="S109" s="9"/>
    </row>
  </sheetData>
  <pageMargins left="0.7" right="0.7" top="0.75" bottom="0.75" header="0.511811023622047" footer="0.511811023622047"/>
  <pageSetup paperSize="9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7"/>
  <sheetViews>
    <sheetView topLeftCell="C34" zoomScaleNormal="100" workbookViewId="0">
      <selection activeCell="O13" sqref="O13"/>
    </sheetView>
  </sheetViews>
  <sheetFormatPr defaultColWidth="9.140625" defaultRowHeight="15" x14ac:dyDescent="0.25"/>
  <cols>
    <col min="1" max="1" width="7" style="2" hidden="1" customWidth="1"/>
    <col min="2" max="2" width="6.28515625" style="2" hidden="1" customWidth="1"/>
    <col min="3" max="3" width="35.28515625" style="2" customWidth="1"/>
    <col min="4" max="4" width="9.140625" style="5"/>
    <col min="5" max="5" width="12.5703125" style="2" customWidth="1"/>
    <col min="6" max="6" width="13" style="2" customWidth="1"/>
    <col min="7" max="7" width="15.28515625" style="2" customWidth="1"/>
    <col min="8" max="8" width="14.140625" style="2" customWidth="1"/>
    <col min="9" max="16384" width="9.140625" style="2"/>
  </cols>
  <sheetData>
    <row r="1" spans="1:11" ht="15.75" x14ac:dyDescent="0.25">
      <c r="A1" s="1"/>
      <c r="C1" s="38" t="s">
        <v>132</v>
      </c>
    </row>
    <row r="2" spans="1:11" x14ac:dyDescent="0.25">
      <c r="A2" s="1"/>
      <c r="C2" s="39" t="s">
        <v>1</v>
      </c>
    </row>
    <row r="3" spans="1:11" x14ac:dyDescent="0.25">
      <c r="A3" s="1"/>
      <c r="C3" s="29"/>
      <c r="D3" s="40"/>
      <c r="E3" s="40" t="s">
        <v>2</v>
      </c>
      <c r="F3" s="40" t="s">
        <v>133</v>
      </c>
      <c r="G3" s="40" t="s">
        <v>2</v>
      </c>
      <c r="H3" s="40" t="s">
        <v>133</v>
      </c>
    </row>
    <row r="4" spans="1:11" x14ac:dyDescent="0.25">
      <c r="A4" s="1"/>
      <c r="C4" s="29" t="s">
        <v>134</v>
      </c>
      <c r="D4" s="40"/>
      <c r="E4" s="40">
        <v>2024</v>
      </c>
      <c r="F4" s="40">
        <v>2024</v>
      </c>
      <c r="G4" s="40">
        <v>2023</v>
      </c>
      <c r="H4" s="40">
        <v>2025</v>
      </c>
    </row>
    <row r="5" spans="1:11" x14ac:dyDescent="0.25">
      <c r="A5" s="1"/>
      <c r="E5" s="9"/>
      <c r="F5" s="9"/>
      <c r="G5" s="9"/>
      <c r="H5" s="9"/>
      <c r="I5" s="9"/>
    </row>
    <row r="6" spans="1:11" x14ac:dyDescent="0.25">
      <c r="A6" s="1" t="s">
        <v>135</v>
      </c>
      <c r="C6" s="2" t="s">
        <v>136</v>
      </c>
      <c r="D6" s="5">
        <v>10</v>
      </c>
      <c r="E6" s="9">
        <f>E44</f>
        <v>29712.58</v>
      </c>
      <c r="F6" s="9">
        <f>F44</f>
        <v>26650</v>
      </c>
      <c r="G6" s="9">
        <f>G44</f>
        <v>23364.62</v>
      </c>
      <c r="H6" s="9">
        <f>H44</f>
        <v>38800</v>
      </c>
      <c r="I6" s="9"/>
    </row>
    <row r="7" spans="1:11" x14ac:dyDescent="0.25">
      <c r="A7" s="1" t="s">
        <v>137</v>
      </c>
      <c r="C7" s="2" t="s">
        <v>138</v>
      </c>
      <c r="E7" s="9">
        <v>3258.04</v>
      </c>
      <c r="F7" s="9">
        <v>1200</v>
      </c>
      <c r="G7" s="9">
        <v>1478.12</v>
      </c>
      <c r="H7" s="9">
        <v>3000</v>
      </c>
      <c r="I7" s="9"/>
    </row>
    <row r="8" spans="1:11" x14ac:dyDescent="0.25">
      <c r="A8" s="1" t="s">
        <v>139</v>
      </c>
      <c r="C8" s="2" t="s">
        <v>140</v>
      </c>
      <c r="D8" s="5">
        <v>12</v>
      </c>
      <c r="E8" s="9">
        <f>E67</f>
        <v>43589.78</v>
      </c>
      <c r="F8" s="9">
        <f>F67</f>
        <v>107191</v>
      </c>
      <c r="G8" s="9">
        <f>G67</f>
        <v>44710.53</v>
      </c>
      <c r="H8" s="9">
        <f>H67</f>
        <v>30702</v>
      </c>
      <c r="I8" s="9"/>
    </row>
    <row r="9" spans="1:11" x14ac:dyDescent="0.25">
      <c r="A9" s="1" t="s">
        <v>141</v>
      </c>
      <c r="C9" s="2" t="s">
        <v>142</v>
      </c>
      <c r="D9" s="5">
        <v>13</v>
      </c>
      <c r="E9" s="9">
        <f>E102</f>
        <v>20387.53</v>
      </c>
      <c r="F9" s="9">
        <f>F102</f>
        <v>25050</v>
      </c>
      <c r="G9" s="9">
        <f>G102</f>
        <v>20346.330000000002</v>
      </c>
      <c r="H9" s="9">
        <f>H102</f>
        <v>24000</v>
      </c>
      <c r="I9" s="9"/>
    </row>
    <row r="10" spans="1:11" x14ac:dyDescent="0.25">
      <c r="A10" s="1"/>
      <c r="C10" s="2" t="s">
        <v>143</v>
      </c>
      <c r="E10" s="9">
        <v>264.45999999999998</v>
      </c>
      <c r="F10" s="9">
        <v>320</v>
      </c>
      <c r="G10" s="9">
        <v>264.45999999999998</v>
      </c>
      <c r="H10" s="9">
        <v>0</v>
      </c>
      <c r="I10" s="9"/>
    </row>
    <row r="11" spans="1:11" x14ac:dyDescent="0.25">
      <c r="A11" s="1"/>
      <c r="E11" s="25"/>
      <c r="F11" s="25"/>
      <c r="G11" s="25"/>
      <c r="H11" s="25"/>
      <c r="I11" s="9"/>
    </row>
    <row r="12" spans="1:11" x14ac:dyDescent="0.25">
      <c r="A12" s="1"/>
      <c r="C12" s="8" t="s">
        <v>144</v>
      </c>
      <c r="E12" s="15">
        <f>SUM(E6:E11)</f>
        <v>97212.39</v>
      </c>
      <c r="F12" s="15">
        <f>SUM(F6:F11)</f>
        <v>160411</v>
      </c>
      <c r="G12" s="15">
        <f>SUM(G6:G11)</f>
        <v>90164.06</v>
      </c>
      <c r="H12" s="15">
        <f>SUM(H6:H11)</f>
        <v>96502</v>
      </c>
      <c r="I12" s="9"/>
    </row>
    <row r="13" spans="1:11" x14ac:dyDescent="0.25">
      <c r="A13" s="1"/>
      <c r="E13" s="9"/>
      <c r="F13" s="9"/>
      <c r="G13" s="9"/>
      <c r="H13" s="9"/>
      <c r="I13" s="9"/>
    </row>
    <row r="14" spans="1:11" x14ac:dyDescent="0.25">
      <c r="A14" s="1"/>
      <c r="C14" s="29" t="s">
        <v>145</v>
      </c>
      <c r="E14" s="9"/>
      <c r="F14" s="9"/>
      <c r="G14" s="9"/>
      <c r="H14" s="9"/>
      <c r="I14" s="9"/>
    </row>
    <row r="15" spans="1:11" x14ac:dyDescent="0.25">
      <c r="A15" s="1"/>
      <c r="C15" s="29"/>
      <c r="E15" s="9"/>
      <c r="F15" s="9"/>
      <c r="G15" s="9"/>
      <c r="H15" s="9"/>
      <c r="I15" s="9"/>
    </row>
    <row r="16" spans="1:11" x14ac:dyDescent="0.25">
      <c r="A16" s="1" t="s">
        <v>146</v>
      </c>
      <c r="C16" s="2" t="s">
        <v>147</v>
      </c>
      <c r="D16" s="5">
        <v>11</v>
      </c>
      <c r="E16" s="9">
        <f>E52</f>
        <v>54635.98</v>
      </c>
      <c r="F16" s="9">
        <f>F52</f>
        <v>34950</v>
      </c>
      <c r="G16" s="9">
        <f>G52</f>
        <v>25914.04</v>
      </c>
      <c r="H16" s="9">
        <f>H52</f>
        <v>38800</v>
      </c>
      <c r="I16" s="9"/>
      <c r="J16" s="9"/>
      <c r="K16" s="9"/>
    </row>
    <row r="17" spans="1:11" x14ac:dyDescent="0.25">
      <c r="A17" s="1" t="s">
        <v>148</v>
      </c>
      <c r="C17" s="2" t="s">
        <v>149</v>
      </c>
      <c r="D17" s="5">
        <v>15</v>
      </c>
      <c r="E17" s="9">
        <f>E109</f>
        <v>19566.03</v>
      </c>
      <c r="F17" s="9">
        <f>F109</f>
        <v>88070</v>
      </c>
      <c r="G17" s="9">
        <f>G109</f>
        <v>23809.919999999998</v>
      </c>
      <c r="H17" s="9">
        <f>H109</f>
        <v>9650</v>
      </c>
      <c r="I17" s="9"/>
      <c r="J17" s="9"/>
      <c r="K17" s="9"/>
    </row>
    <row r="18" spans="1:11" x14ac:dyDescent="0.25">
      <c r="A18" s="1" t="s">
        <v>150</v>
      </c>
      <c r="C18" s="2" t="s">
        <v>151</v>
      </c>
      <c r="E18" s="9">
        <v>616</v>
      </c>
      <c r="F18" s="9">
        <v>840</v>
      </c>
      <c r="G18" s="9">
        <v>763.16</v>
      </c>
      <c r="H18" s="9">
        <v>400</v>
      </c>
      <c r="I18" s="9"/>
      <c r="J18" s="9"/>
      <c r="K18" s="9"/>
    </row>
    <row r="19" spans="1:11" x14ac:dyDescent="0.25">
      <c r="A19" s="1" t="s">
        <v>152</v>
      </c>
      <c r="C19" s="2" t="s">
        <v>153</v>
      </c>
      <c r="D19" s="5">
        <v>16</v>
      </c>
      <c r="E19" s="9">
        <f>E116</f>
        <v>11507</v>
      </c>
      <c r="F19" s="9">
        <f>F116</f>
        <v>10795</v>
      </c>
      <c r="G19" s="9">
        <f>G116</f>
        <v>8192.09</v>
      </c>
      <c r="H19" s="9">
        <f>H116</f>
        <v>12585</v>
      </c>
      <c r="I19" s="9"/>
      <c r="J19" s="9"/>
      <c r="K19" s="9"/>
    </row>
    <row r="20" spans="1:11" x14ac:dyDescent="0.25">
      <c r="A20" s="1" t="s">
        <v>154</v>
      </c>
      <c r="C20" s="2" t="s">
        <v>155</v>
      </c>
      <c r="D20" s="5">
        <v>17</v>
      </c>
      <c r="E20" s="9">
        <f>E124</f>
        <v>2199.63</v>
      </c>
      <c r="F20" s="9">
        <f>F124</f>
        <v>2100</v>
      </c>
      <c r="G20" s="9">
        <f>G124</f>
        <v>2529.1800000000003</v>
      </c>
      <c r="H20" s="9">
        <f>H124</f>
        <v>2900</v>
      </c>
      <c r="I20" s="9"/>
      <c r="J20" s="9"/>
      <c r="K20" s="9"/>
    </row>
    <row r="21" spans="1:11" x14ac:dyDescent="0.25">
      <c r="A21" s="1" t="s">
        <v>156</v>
      </c>
      <c r="C21" s="2" t="s">
        <v>157</v>
      </c>
      <c r="D21" s="5">
        <v>18</v>
      </c>
      <c r="E21" s="9">
        <f>E128</f>
        <v>287.5</v>
      </c>
      <c r="F21" s="9">
        <f>F128</f>
        <v>151</v>
      </c>
      <c r="G21" s="9">
        <f>G128</f>
        <v>125</v>
      </c>
      <c r="H21" s="9">
        <f>H128</f>
        <v>250</v>
      </c>
      <c r="I21" s="9"/>
      <c r="J21" s="9"/>
      <c r="K21" s="9"/>
    </row>
    <row r="22" spans="1:11" x14ac:dyDescent="0.25">
      <c r="A22" s="1" t="s">
        <v>158</v>
      </c>
      <c r="C22" s="2" t="s">
        <v>159</v>
      </c>
      <c r="D22" s="5">
        <v>19</v>
      </c>
      <c r="E22" s="9">
        <f>E133</f>
        <v>123.77</v>
      </c>
      <c r="F22" s="9">
        <f>F133</f>
        <v>600</v>
      </c>
      <c r="G22" s="9">
        <f>G133</f>
        <v>764.61</v>
      </c>
      <c r="H22" s="9">
        <f>H133</f>
        <v>750</v>
      </c>
      <c r="I22" s="9"/>
      <c r="J22" s="9"/>
      <c r="K22" s="9"/>
    </row>
    <row r="23" spans="1:11" s="22" customFormat="1" x14ac:dyDescent="0.25">
      <c r="A23" s="21" t="s">
        <v>160</v>
      </c>
      <c r="C23" s="22" t="s">
        <v>161</v>
      </c>
      <c r="D23" s="41">
        <v>20</v>
      </c>
      <c r="E23" s="9">
        <f>E139</f>
        <v>1634.49</v>
      </c>
      <c r="F23" s="9">
        <f>F139</f>
        <v>3302</v>
      </c>
      <c r="G23" s="9">
        <f>G139</f>
        <v>556.18000000000006</v>
      </c>
      <c r="H23" s="9">
        <f>H139</f>
        <v>550</v>
      </c>
      <c r="I23" s="23"/>
      <c r="J23" s="23"/>
      <c r="K23" s="23"/>
    </row>
    <row r="24" spans="1:11" s="22" customFormat="1" x14ac:dyDescent="0.25">
      <c r="A24" s="21" t="s">
        <v>162</v>
      </c>
      <c r="C24" s="22" t="s">
        <v>163</v>
      </c>
      <c r="D24" s="41"/>
      <c r="E24" s="9">
        <v>310</v>
      </c>
      <c r="F24" s="9">
        <v>350</v>
      </c>
      <c r="G24" s="9">
        <v>307</v>
      </c>
      <c r="H24" s="9">
        <v>350</v>
      </c>
      <c r="I24" s="23"/>
      <c r="J24" s="23"/>
      <c r="K24" s="23"/>
    </row>
    <row r="25" spans="1:11" s="22" customFormat="1" x14ac:dyDescent="0.25">
      <c r="A25" s="21" t="s">
        <v>141</v>
      </c>
      <c r="C25" s="22" t="s">
        <v>164</v>
      </c>
      <c r="D25" s="41">
        <v>14</v>
      </c>
      <c r="E25" s="9">
        <f>-E103</f>
        <v>24272.720000000005</v>
      </c>
      <c r="F25" s="9">
        <f>-F103</f>
        <v>27553</v>
      </c>
      <c r="G25" s="9">
        <f>-G103</f>
        <v>19253.440000000002</v>
      </c>
      <c r="H25" s="9">
        <f>-H103</f>
        <v>29470</v>
      </c>
      <c r="I25" s="23"/>
      <c r="J25" s="23"/>
      <c r="K25" s="23"/>
    </row>
    <row r="26" spans="1:11" s="22" customFormat="1" x14ac:dyDescent="0.25">
      <c r="A26" s="21" t="s">
        <v>165</v>
      </c>
      <c r="C26" s="22" t="s">
        <v>166</v>
      </c>
      <c r="D26" s="41">
        <v>21</v>
      </c>
      <c r="E26" s="9">
        <f>E145</f>
        <v>-18469.11</v>
      </c>
      <c r="F26" s="9">
        <f>F145</f>
        <v>0</v>
      </c>
      <c r="G26" s="9">
        <f>G145</f>
        <v>-3336</v>
      </c>
      <c r="H26" s="9">
        <f>H145</f>
        <v>0</v>
      </c>
      <c r="I26" s="23"/>
      <c r="J26" s="23"/>
      <c r="K26" s="23"/>
    </row>
    <row r="27" spans="1:11" s="22" customFormat="1" x14ac:dyDescent="0.25">
      <c r="A27" s="21"/>
      <c r="D27" s="41"/>
      <c r="E27" s="42"/>
      <c r="F27" s="42"/>
      <c r="G27" s="42"/>
      <c r="H27" s="42"/>
      <c r="I27" s="23"/>
      <c r="J27" s="23"/>
      <c r="K27" s="23"/>
    </row>
    <row r="28" spans="1:11" s="22" customFormat="1" x14ac:dyDescent="0.25">
      <c r="A28" s="21"/>
      <c r="C28" s="43" t="s">
        <v>167</v>
      </c>
      <c r="D28" s="44"/>
      <c r="E28" s="45">
        <f>SUM(E16:E26)</f>
        <v>96684.010000000024</v>
      </c>
      <c r="F28" s="45">
        <f>SUM(F16:F26)</f>
        <v>168711</v>
      </c>
      <c r="G28" s="45">
        <f>SUM(G16:G26)</f>
        <v>78878.62000000001</v>
      </c>
      <c r="H28" s="45">
        <f>SUM(H16:H26)</f>
        <v>95705</v>
      </c>
      <c r="I28" s="45"/>
      <c r="J28" s="23"/>
      <c r="K28" s="23"/>
    </row>
    <row r="29" spans="1:11" s="22" customFormat="1" x14ac:dyDescent="0.25">
      <c r="A29" s="21"/>
      <c r="D29" s="41"/>
      <c r="E29" s="23"/>
      <c r="F29" s="23"/>
      <c r="G29" s="23"/>
      <c r="H29" s="23"/>
      <c r="I29" s="23"/>
      <c r="J29" s="23"/>
      <c r="K29" s="23"/>
    </row>
    <row r="30" spans="1:11" s="22" customFormat="1" x14ac:dyDescent="0.25">
      <c r="A30" s="21"/>
      <c r="C30" s="46" t="s">
        <v>168</v>
      </c>
      <c r="D30" s="47"/>
      <c r="E30" s="48">
        <f>E12-E28</f>
        <v>528.37999999997555</v>
      </c>
      <c r="F30" s="48">
        <f>F12-F28</f>
        <v>-8300</v>
      </c>
      <c r="G30" s="48">
        <f>G12-G28</f>
        <v>11285.439999999988</v>
      </c>
      <c r="H30" s="48">
        <f>H12-H28</f>
        <v>797</v>
      </c>
      <c r="I30" s="49"/>
      <c r="J30" s="23"/>
      <c r="K30" s="23"/>
    </row>
    <row r="31" spans="1:11" s="22" customFormat="1" x14ac:dyDescent="0.25">
      <c r="A31" s="21"/>
      <c r="D31" s="41"/>
      <c r="E31" s="9"/>
      <c r="F31" s="9"/>
      <c r="G31" s="9"/>
      <c r="H31" s="9"/>
      <c r="I31" s="23"/>
      <c r="J31" s="23"/>
      <c r="K31" s="23"/>
    </row>
    <row r="32" spans="1:11" x14ac:dyDescent="0.25">
      <c r="A32" s="1"/>
      <c r="C32" s="2" t="s">
        <v>169</v>
      </c>
      <c r="E32" s="9"/>
      <c r="F32" s="9"/>
      <c r="G32" s="9"/>
      <c r="H32" s="9"/>
      <c r="I32" s="9"/>
    </row>
    <row r="33" spans="1:9" x14ac:dyDescent="0.25">
      <c r="A33" s="1"/>
      <c r="E33" s="9"/>
      <c r="F33" s="9"/>
      <c r="G33" s="9"/>
      <c r="H33" s="9"/>
      <c r="I33" s="9"/>
    </row>
    <row r="34" spans="1:9" x14ac:dyDescent="0.25">
      <c r="A34" s="1"/>
      <c r="E34" s="9"/>
      <c r="F34" s="9"/>
      <c r="G34" s="9"/>
      <c r="H34" s="9"/>
      <c r="I34" s="9"/>
    </row>
    <row r="35" spans="1:9" x14ac:dyDescent="0.25">
      <c r="A35" s="1"/>
      <c r="D35" s="3" t="s">
        <v>170</v>
      </c>
      <c r="E35" s="9"/>
      <c r="F35" s="9"/>
      <c r="G35" s="9"/>
      <c r="H35" s="9"/>
      <c r="I35" s="15"/>
    </row>
    <row r="36" spans="1:9" x14ac:dyDescent="0.25">
      <c r="A36" s="1"/>
      <c r="E36" s="15"/>
      <c r="F36" s="9"/>
      <c r="G36" s="9"/>
      <c r="H36" s="9"/>
      <c r="I36" s="9"/>
    </row>
    <row r="37" spans="1:9" x14ac:dyDescent="0.25">
      <c r="A37" s="1"/>
      <c r="E37" s="50" t="s">
        <v>2</v>
      </c>
      <c r="F37" s="50" t="s">
        <v>133</v>
      </c>
      <c r="G37" s="50" t="s">
        <v>2</v>
      </c>
      <c r="H37" s="50" t="s">
        <v>133</v>
      </c>
      <c r="I37" s="9"/>
    </row>
    <row r="38" spans="1:9" x14ac:dyDescent="0.25">
      <c r="A38" s="1"/>
      <c r="E38" s="40">
        <v>2024</v>
      </c>
      <c r="F38" s="40">
        <v>2024</v>
      </c>
      <c r="G38" s="40">
        <v>2023</v>
      </c>
      <c r="H38" s="40">
        <v>2025</v>
      </c>
      <c r="I38" s="9"/>
    </row>
    <row r="39" spans="1:9" x14ac:dyDescent="0.25">
      <c r="A39" s="1"/>
      <c r="E39" s="51"/>
      <c r="F39" s="51"/>
      <c r="G39" s="51"/>
      <c r="H39" s="51"/>
      <c r="I39" s="9"/>
    </row>
    <row r="40" spans="1:9" x14ac:dyDescent="0.25">
      <c r="A40" s="1"/>
      <c r="C40" s="8" t="s">
        <v>171</v>
      </c>
      <c r="E40" s="51"/>
      <c r="F40" s="51"/>
      <c r="G40" s="51"/>
      <c r="H40" s="51"/>
      <c r="I40" s="9"/>
    </row>
    <row r="41" spans="1:9" x14ac:dyDescent="0.25">
      <c r="A41" s="1">
        <v>8205</v>
      </c>
      <c r="C41" s="2" t="s">
        <v>172</v>
      </c>
      <c r="E41" s="9">
        <v>7583.5</v>
      </c>
      <c r="F41" s="9">
        <v>2500</v>
      </c>
      <c r="G41" s="9">
        <v>2530.7399999999998</v>
      </c>
      <c r="H41" s="9">
        <v>8300</v>
      </c>
      <c r="I41" s="9"/>
    </row>
    <row r="42" spans="1:9" x14ac:dyDescent="0.25">
      <c r="A42" s="1">
        <v>8206</v>
      </c>
      <c r="C42" s="2" t="s">
        <v>173</v>
      </c>
      <c r="E42" s="9">
        <v>14705.08</v>
      </c>
      <c r="F42" s="9">
        <v>18000</v>
      </c>
      <c r="G42" s="9">
        <v>14706.9</v>
      </c>
      <c r="H42" s="9">
        <v>23000</v>
      </c>
      <c r="I42" s="9"/>
    </row>
    <row r="43" spans="1:9" x14ac:dyDescent="0.25">
      <c r="A43" s="1">
        <v>8207</v>
      </c>
      <c r="C43" s="2" t="s">
        <v>174</v>
      </c>
      <c r="E43" s="9">
        <f>2460+4964</f>
        <v>7424</v>
      </c>
      <c r="F43" s="9">
        <v>6150</v>
      </c>
      <c r="G43" s="9">
        <v>6126.98</v>
      </c>
      <c r="H43" s="9">
        <v>7500</v>
      </c>
      <c r="I43" s="9"/>
    </row>
    <row r="44" spans="1:9" x14ac:dyDescent="0.25">
      <c r="A44" s="1"/>
      <c r="C44" s="8"/>
      <c r="E44" s="28">
        <f>SUM(E41:E43)</f>
        <v>29712.58</v>
      </c>
      <c r="F44" s="28">
        <f>SUM(F41:F43)</f>
        <v>26650</v>
      </c>
      <c r="G44" s="28">
        <f>SUM(G41:G43)</f>
        <v>23364.62</v>
      </c>
      <c r="H44" s="28">
        <f>SUM(H41:H43)</f>
        <v>38800</v>
      </c>
      <c r="I44" s="9"/>
    </row>
    <row r="45" spans="1:9" x14ac:dyDescent="0.25">
      <c r="A45" s="1"/>
      <c r="C45" s="8"/>
      <c r="E45" s="15"/>
      <c r="F45" s="15"/>
      <c r="G45" s="15"/>
      <c r="H45" s="15"/>
      <c r="I45" s="9"/>
    </row>
    <row r="46" spans="1:9" x14ac:dyDescent="0.25">
      <c r="A46" s="1"/>
      <c r="C46" s="29" t="s">
        <v>175</v>
      </c>
      <c r="E46" s="15"/>
      <c r="F46" s="15"/>
      <c r="G46" s="15"/>
      <c r="H46" s="15"/>
      <c r="I46" s="9"/>
    </row>
    <row r="47" spans="1:9" x14ac:dyDescent="0.25">
      <c r="A47" s="1"/>
      <c r="E47" s="51"/>
      <c r="F47" s="51"/>
      <c r="G47" s="51"/>
      <c r="H47" s="51"/>
      <c r="I47" s="9"/>
    </row>
    <row r="48" spans="1:9" x14ac:dyDescent="0.25">
      <c r="A48" s="1"/>
      <c r="C48" s="8" t="s">
        <v>176</v>
      </c>
      <c r="E48" s="51"/>
      <c r="F48" s="51"/>
      <c r="G48" s="51"/>
      <c r="H48" s="51"/>
      <c r="I48" s="9"/>
    </row>
    <row r="49" spans="1:9" x14ac:dyDescent="0.25">
      <c r="A49" s="1">
        <v>5002</v>
      </c>
      <c r="C49" s="2" t="s">
        <v>177</v>
      </c>
      <c r="E49" s="9">
        <v>20170.580000000002</v>
      </c>
      <c r="F49" s="9">
        <v>2500</v>
      </c>
      <c r="G49" s="9">
        <v>730.75</v>
      </c>
      <c r="H49" s="9">
        <v>8300</v>
      </c>
      <c r="I49" s="9"/>
    </row>
    <row r="50" spans="1:9" x14ac:dyDescent="0.25">
      <c r="A50" s="1">
        <v>5007</v>
      </c>
      <c r="C50" s="2" t="s">
        <v>178</v>
      </c>
      <c r="E50" s="9">
        <v>25083.05</v>
      </c>
      <c r="F50" s="9">
        <v>26300</v>
      </c>
      <c r="G50" s="9">
        <v>18400.84</v>
      </c>
      <c r="H50" s="9">
        <v>23000</v>
      </c>
      <c r="I50" s="9"/>
    </row>
    <row r="51" spans="1:9" x14ac:dyDescent="0.25">
      <c r="A51" s="1">
        <v>5003</v>
      </c>
      <c r="C51" s="2" t="s">
        <v>179</v>
      </c>
      <c r="E51" s="9">
        <v>9382.35</v>
      </c>
      <c r="F51" s="9">
        <v>6150</v>
      </c>
      <c r="G51" s="9">
        <v>6782.45</v>
      </c>
      <c r="H51" s="9">
        <v>7500</v>
      </c>
      <c r="I51" s="9"/>
    </row>
    <row r="52" spans="1:9" x14ac:dyDescent="0.25">
      <c r="A52" s="1"/>
      <c r="C52" s="8"/>
      <c r="E52" s="28">
        <f>SUM(E49:E51)</f>
        <v>54635.98</v>
      </c>
      <c r="F52" s="28">
        <f>SUM(F49:F51)</f>
        <v>34950</v>
      </c>
      <c r="G52" s="28">
        <f>SUM(G49:G51)</f>
        <v>25914.04</v>
      </c>
      <c r="H52" s="28">
        <f>SUM(H49:H51)</f>
        <v>38800</v>
      </c>
      <c r="I52" s="9"/>
    </row>
    <row r="53" spans="1:9" x14ac:dyDescent="0.25">
      <c r="A53" s="1"/>
      <c r="C53" s="8"/>
      <c r="E53" s="15"/>
      <c r="F53" s="15"/>
      <c r="G53" s="15"/>
      <c r="H53" s="15"/>
      <c r="I53" s="9"/>
    </row>
    <row r="54" spans="1:9" x14ac:dyDescent="0.25">
      <c r="A54" s="1"/>
      <c r="C54" s="29" t="s">
        <v>180</v>
      </c>
      <c r="E54" s="15"/>
      <c r="F54" s="15"/>
      <c r="G54" s="15"/>
      <c r="H54" s="15"/>
      <c r="I54" s="9"/>
    </row>
    <row r="55" spans="1:9" x14ac:dyDescent="0.25">
      <c r="A55" s="1"/>
      <c r="C55" s="29" t="s">
        <v>181</v>
      </c>
      <c r="E55" s="15"/>
      <c r="F55" s="15"/>
      <c r="G55" s="15"/>
      <c r="H55" s="15"/>
      <c r="I55" s="9"/>
    </row>
    <row r="56" spans="1:9" x14ac:dyDescent="0.25">
      <c r="A56" s="1"/>
      <c r="C56" s="29" t="s">
        <v>182</v>
      </c>
      <c r="E56" s="15"/>
      <c r="F56" s="15"/>
      <c r="G56" s="15"/>
      <c r="H56" s="15"/>
      <c r="I56" s="9"/>
    </row>
    <row r="57" spans="1:9" x14ac:dyDescent="0.25">
      <c r="A57" s="1"/>
      <c r="C57" s="29" t="s">
        <v>183</v>
      </c>
      <c r="E57" s="15"/>
      <c r="F57" s="15"/>
      <c r="G57" s="15"/>
      <c r="H57" s="15"/>
      <c r="I57" s="9"/>
    </row>
    <row r="58" spans="1:9" ht="15" customHeight="1" x14ac:dyDescent="0.25">
      <c r="A58" s="1"/>
      <c r="C58" s="8"/>
      <c r="E58" s="15"/>
      <c r="F58" s="15"/>
      <c r="G58" s="15"/>
      <c r="H58" s="15"/>
      <c r="I58" s="9"/>
    </row>
    <row r="59" spans="1:9" x14ac:dyDescent="0.25">
      <c r="A59" s="1"/>
      <c r="C59" s="8" t="s">
        <v>184</v>
      </c>
      <c r="E59" s="51"/>
      <c r="F59" s="51"/>
      <c r="G59" s="51"/>
      <c r="H59" s="51"/>
      <c r="I59" s="9"/>
    </row>
    <row r="60" spans="1:9" x14ac:dyDescent="0.25">
      <c r="A60" s="1">
        <v>8200</v>
      </c>
      <c r="C60" s="2" t="s">
        <v>185</v>
      </c>
      <c r="E60" s="9">
        <v>36489.78</v>
      </c>
      <c r="F60" s="9">
        <v>36681</v>
      </c>
      <c r="G60" s="9">
        <v>36970.53</v>
      </c>
      <c r="H60" s="9">
        <v>25092</v>
      </c>
      <c r="I60" s="9"/>
    </row>
    <row r="61" spans="1:9" x14ac:dyDescent="0.25">
      <c r="A61" s="1">
        <v>8310</v>
      </c>
      <c r="C61" s="2" t="s">
        <v>186</v>
      </c>
      <c r="E61" s="9">
        <v>1440</v>
      </c>
      <c r="F61" s="9">
        <v>750</v>
      </c>
      <c r="G61" s="9">
        <v>1860</v>
      </c>
      <c r="H61" s="9">
        <v>1050</v>
      </c>
      <c r="I61" s="9"/>
    </row>
    <row r="62" spans="1:9" x14ac:dyDescent="0.25">
      <c r="A62" s="1">
        <v>8320</v>
      </c>
      <c r="C62" s="2" t="s">
        <v>187</v>
      </c>
      <c r="E62" s="9">
        <v>1820</v>
      </c>
      <c r="F62" s="9">
        <v>1260</v>
      </c>
      <c r="G62" s="9">
        <v>1400</v>
      </c>
      <c r="H62" s="9">
        <v>1260</v>
      </c>
      <c r="I62" s="9"/>
    </row>
    <row r="63" spans="1:9" x14ac:dyDescent="0.25">
      <c r="A63" s="1">
        <v>8350</v>
      </c>
      <c r="C63" s="2" t="s">
        <v>188</v>
      </c>
      <c r="E63" s="9">
        <v>3675</v>
      </c>
      <c r="F63" s="9">
        <v>2000</v>
      </c>
      <c r="G63" s="9">
        <v>4300</v>
      </c>
      <c r="H63" s="9">
        <v>3100</v>
      </c>
      <c r="I63" s="9"/>
    </row>
    <row r="64" spans="1:9" x14ac:dyDescent="0.25">
      <c r="A64" s="1">
        <v>8360</v>
      </c>
      <c r="C64" s="2" t="s">
        <v>189</v>
      </c>
      <c r="E64" s="9">
        <v>0</v>
      </c>
      <c r="F64" s="9">
        <v>1250</v>
      </c>
      <c r="G64" s="9">
        <v>0</v>
      </c>
      <c r="H64" s="9">
        <v>0</v>
      </c>
      <c r="I64" s="9"/>
    </row>
    <row r="65" spans="1:9" x14ac:dyDescent="0.25">
      <c r="A65" s="1">
        <v>8390</v>
      </c>
      <c r="C65" s="2" t="s">
        <v>190</v>
      </c>
      <c r="E65" s="9">
        <v>165</v>
      </c>
      <c r="F65" s="9">
        <v>65000</v>
      </c>
      <c r="G65" s="9">
        <v>70</v>
      </c>
      <c r="H65" s="9">
        <v>100</v>
      </c>
      <c r="I65" s="9"/>
    </row>
    <row r="66" spans="1:9" x14ac:dyDescent="0.25">
      <c r="A66" s="1"/>
      <c r="C66" s="2" t="s">
        <v>191</v>
      </c>
      <c r="E66" s="9">
        <v>0</v>
      </c>
      <c r="F66" s="9">
        <v>250</v>
      </c>
      <c r="G66" s="9">
        <v>110</v>
      </c>
      <c r="H66" s="9">
        <v>100</v>
      </c>
      <c r="I66" s="9"/>
    </row>
    <row r="67" spans="1:9" x14ac:dyDescent="0.25">
      <c r="A67" s="1"/>
      <c r="C67" s="8"/>
      <c r="E67" s="28">
        <f>SUM(E60:E66)</f>
        <v>43589.78</v>
      </c>
      <c r="F67" s="28">
        <f>SUM(F60:F66)</f>
        <v>107191</v>
      </c>
      <c r="G67" s="28">
        <f>SUM(G60:G66)</f>
        <v>44710.53</v>
      </c>
      <c r="H67" s="28">
        <f>SUM(H60:H66)</f>
        <v>30702</v>
      </c>
      <c r="I67" s="9"/>
    </row>
    <row r="68" spans="1:9" x14ac:dyDescent="0.25">
      <c r="A68" s="1"/>
      <c r="C68" s="8"/>
      <c r="E68" s="15"/>
      <c r="F68" s="15"/>
      <c r="G68" s="15"/>
      <c r="H68" s="15"/>
      <c r="I68" s="9"/>
    </row>
    <row r="69" spans="1:9" x14ac:dyDescent="0.25">
      <c r="A69" s="1"/>
      <c r="C69" s="8" t="s">
        <v>192</v>
      </c>
      <c r="E69" s="51"/>
      <c r="F69" s="51"/>
      <c r="G69" s="51"/>
      <c r="H69" s="51"/>
      <c r="I69" s="9"/>
    </row>
    <row r="70" spans="1:9" x14ac:dyDescent="0.25">
      <c r="A70" s="1"/>
      <c r="C70" s="8"/>
      <c r="E70" s="51"/>
      <c r="F70" s="51"/>
      <c r="G70" s="51"/>
      <c r="H70" s="51"/>
      <c r="I70" s="9"/>
    </row>
    <row r="71" spans="1:9" x14ac:dyDescent="0.25">
      <c r="A71" s="1"/>
      <c r="C71" s="17" t="s">
        <v>193</v>
      </c>
      <c r="E71" s="51"/>
      <c r="F71" s="51"/>
      <c r="G71" s="51"/>
      <c r="H71" s="51"/>
      <c r="I71" s="9"/>
    </row>
    <row r="72" spans="1:9" x14ac:dyDescent="0.25">
      <c r="A72" s="1">
        <v>8550</v>
      </c>
      <c r="C72" s="2" t="s">
        <v>194</v>
      </c>
      <c r="E72" s="9">
        <v>5801.6</v>
      </c>
      <c r="F72" s="9">
        <v>7700</v>
      </c>
      <c r="G72" s="9">
        <v>6456</v>
      </c>
      <c r="H72" s="9">
        <v>8000</v>
      </c>
      <c r="I72" s="9"/>
    </row>
    <row r="73" spans="1:9" x14ac:dyDescent="0.25">
      <c r="A73" s="1">
        <v>5550</v>
      </c>
      <c r="C73" s="2" t="s">
        <v>195</v>
      </c>
      <c r="E73" s="9">
        <v>-6964.26</v>
      </c>
      <c r="F73" s="9">
        <v>-7000</v>
      </c>
      <c r="G73" s="9">
        <v>-3641</v>
      </c>
      <c r="H73" s="9">
        <v>-7000</v>
      </c>
      <c r="I73" s="9"/>
    </row>
    <row r="74" spans="1:9" x14ac:dyDescent="0.25">
      <c r="A74" s="1">
        <v>4490</v>
      </c>
      <c r="C74" s="2" t="s">
        <v>196</v>
      </c>
      <c r="E74" s="25">
        <v>-700.55</v>
      </c>
      <c r="F74" s="25">
        <v>-503</v>
      </c>
      <c r="G74" s="25">
        <v>-704</v>
      </c>
      <c r="H74" s="25">
        <v>-725</v>
      </c>
      <c r="I74" s="9"/>
    </row>
    <row r="75" spans="1:9" x14ac:dyDescent="0.25">
      <c r="A75" s="1"/>
      <c r="C75" s="17" t="s">
        <v>197</v>
      </c>
      <c r="E75" s="30">
        <f>SUM(E72:E74)</f>
        <v>-1863.2099999999998</v>
      </c>
      <c r="F75" s="30">
        <f>SUM(F72:F74)</f>
        <v>197</v>
      </c>
      <c r="G75" s="30">
        <f>SUM(G72:G74)</f>
        <v>2111</v>
      </c>
      <c r="H75" s="30">
        <f>SUM(H72:H74)</f>
        <v>275</v>
      </c>
      <c r="I75" s="9"/>
    </row>
    <row r="76" spans="1:9" x14ac:dyDescent="0.25">
      <c r="A76" s="1"/>
      <c r="E76" s="9"/>
      <c r="F76" s="9"/>
      <c r="G76" s="9"/>
      <c r="H76" s="9"/>
      <c r="I76" s="9"/>
    </row>
    <row r="77" spans="1:9" x14ac:dyDescent="0.25">
      <c r="A77" s="1"/>
      <c r="C77" s="17" t="s">
        <v>198</v>
      </c>
      <c r="E77" s="9"/>
      <c r="F77" s="9"/>
      <c r="G77" s="9"/>
      <c r="H77" s="9"/>
      <c r="I77" s="9"/>
    </row>
    <row r="78" spans="1:9" x14ac:dyDescent="0.25">
      <c r="A78" s="1">
        <v>8570</v>
      </c>
      <c r="C78" s="2" t="s">
        <v>199</v>
      </c>
      <c r="E78" s="9">
        <v>7527</v>
      </c>
      <c r="F78" s="9">
        <v>10350</v>
      </c>
      <c r="G78" s="9">
        <v>7998.33</v>
      </c>
      <c r="H78" s="9">
        <v>8000</v>
      </c>
      <c r="I78" s="9"/>
    </row>
    <row r="79" spans="1:9" x14ac:dyDescent="0.25">
      <c r="A79" s="1">
        <v>5570</v>
      </c>
      <c r="C79" s="2" t="s">
        <v>200</v>
      </c>
      <c r="E79" s="25">
        <v>-6785</v>
      </c>
      <c r="F79" s="25">
        <v>-9000</v>
      </c>
      <c r="G79" s="25">
        <v>-7261.22</v>
      </c>
      <c r="H79" s="25">
        <v>-7000</v>
      </c>
      <c r="I79" s="9"/>
    </row>
    <row r="80" spans="1:9" x14ac:dyDescent="0.25">
      <c r="A80" s="1"/>
      <c r="C80" s="17" t="s">
        <v>201</v>
      </c>
      <c r="D80" s="18"/>
      <c r="E80" s="30">
        <f>SUM(E78:E79)</f>
        <v>742</v>
      </c>
      <c r="F80" s="30">
        <f>SUM(F78:F79)</f>
        <v>1350</v>
      </c>
      <c r="G80" s="30">
        <f>SUM(G78:G79)</f>
        <v>737.10999999999967</v>
      </c>
      <c r="H80" s="30">
        <f>SUM(H78:H79)</f>
        <v>1000</v>
      </c>
      <c r="I80" s="30"/>
    </row>
    <row r="81" spans="1:9" x14ac:dyDescent="0.25">
      <c r="A81" s="1"/>
      <c r="E81" s="9"/>
      <c r="F81" s="9"/>
      <c r="G81" s="9"/>
      <c r="H81" s="9"/>
      <c r="I81" s="9"/>
    </row>
    <row r="82" spans="1:9" x14ac:dyDescent="0.25">
      <c r="A82" s="1"/>
      <c r="C82" s="17" t="s">
        <v>202</v>
      </c>
      <c r="E82" s="9"/>
      <c r="F82" s="9"/>
      <c r="G82" s="9"/>
      <c r="H82" s="9"/>
      <c r="I82" s="9"/>
    </row>
    <row r="83" spans="1:9" x14ac:dyDescent="0.25">
      <c r="A83" s="1">
        <v>8560</v>
      </c>
      <c r="C83" s="2" t="s">
        <v>203</v>
      </c>
      <c r="E83" s="9">
        <v>6858.93</v>
      </c>
      <c r="F83" s="9">
        <v>7000</v>
      </c>
      <c r="G83" s="9">
        <v>5892</v>
      </c>
      <c r="H83" s="9">
        <v>8000</v>
      </c>
      <c r="I83" s="9"/>
    </row>
    <row r="84" spans="1:9" x14ac:dyDescent="0.25">
      <c r="A84" s="1">
        <v>5560</v>
      </c>
      <c r="C84" s="2" t="s">
        <v>204</v>
      </c>
      <c r="E84" s="9">
        <v>-4363.3500000000004</v>
      </c>
      <c r="F84" s="9">
        <v>-4000</v>
      </c>
      <c r="G84" s="9">
        <v>-3228</v>
      </c>
      <c r="H84" s="9">
        <v>-4500</v>
      </c>
      <c r="I84" s="9"/>
    </row>
    <row r="85" spans="1:9" x14ac:dyDescent="0.25">
      <c r="A85" s="1">
        <v>4495</v>
      </c>
      <c r="C85" s="2" t="s">
        <v>205</v>
      </c>
      <c r="E85" s="25">
        <v>-565.58000000000004</v>
      </c>
      <c r="F85" s="25">
        <v>-1050</v>
      </c>
      <c r="G85" s="25">
        <v>-617</v>
      </c>
      <c r="H85" s="25">
        <v>-2250</v>
      </c>
      <c r="I85" s="9"/>
    </row>
    <row r="86" spans="1:9" x14ac:dyDescent="0.25">
      <c r="A86" s="1"/>
      <c r="C86" s="17" t="s">
        <v>206</v>
      </c>
      <c r="E86" s="30">
        <f>SUM(E83:E85)</f>
        <v>1930</v>
      </c>
      <c r="F86" s="30">
        <f>SUM(F83:F85)</f>
        <v>1950</v>
      </c>
      <c r="G86" s="30">
        <f>SUM(G83:G85)</f>
        <v>2047</v>
      </c>
      <c r="H86" s="30">
        <f>SUM(H83:H85)</f>
        <v>1250</v>
      </c>
      <c r="I86" s="9"/>
    </row>
    <row r="87" spans="1:9" x14ac:dyDescent="0.25">
      <c r="A87" s="1"/>
      <c r="E87" s="9"/>
      <c r="F87" s="9"/>
      <c r="G87" s="9"/>
      <c r="H87" s="9"/>
      <c r="I87" s="9"/>
    </row>
    <row r="88" spans="1:9" x14ac:dyDescent="0.25">
      <c r="A88" s="1"/>
      <c r="C88" s="17" t="s">
        <v>207</v>
      </c>
      <c r="E88" s="9"/>
      <c r="F88" s="9"/>
      <c r="G88" s="9"/>
      <c r="H88" s="9"/>
      <c r="I88" s="9"/>
    </row>
    <row r="89" spans="1:9" x14ac:dyDescent="0.25">
      <c r="A89" s="1">
        <v>8585</v>
      </c>
      <c r="C89" s="2" t="s">
        <v>208</v>
      </c>
      <c r="E89" s="9">
        <v>200</v>
      </c>
      <c r="F89" s="9">
        <v>0</v>
      </c>
      <c r="G89" s="9">
        <v>0</v>
      </c>
      <c r="H89" s="9">
        <v>0</v>
      </c>
      <c r="I89" s="9"/>
    </row>
    <row r="90" spans="1:9" x14ac:dyDescent="0.25">
      <c r="A90" s="1">
        <v>4460</v>
      </c>
      <c r="C90" s="2" t="s">
        <v>209</v>
      </c>
      <c r="E90" s="25">
        <v>-2574.98</v>
      </c>
      <c r="F90" s="25">
        <v>-2700</v>
      </c>
      <c r="G90" s="25">
        <v>-1171.51</v>
      </c>
      <c r="H90" s="25">
        <v>-1500</v>
      </c>
      <c r="I90" s="9"/>
    </row>
    <row r="91" spans="1:9" x14ac:dyDescent="0.25">
      <c r="A91" s="1"/>
      <c r="C91" s="17" t="s">
        <v>210</v>
      </c>
      <c r="D91" s="18"/>
      <c r="E91" s="30">
        <f>SUM(E89:E90)</f>
        <v>-2374.98</v>
      </c>
      <c r="F91" s="30">
        <f>SUM(F89:F90)</f>
        <v>-2700</v>
      </c>
      <c r="G91" s="30">
        <f>SUM(G89:G90)</f>
        <v>-1171.51</v>
      </c>
      <c r="H91" s="30">
        <f>SUM(H89:H90)</f>
        <v>-1500</v>
      </c>
      <c r="I91" s="30"/>
    </row>
    <row r="92" spans="1:9" x14ac:dyDescent="0.25">
      <c r="A92" s="1"/>
      <c r="E92" s="9"/>
      <c r="F92" s="9"/>
      <c r="G92" s="9"/>
      <c r="H92" s="9"/>
      <c r="I92" s="9"/>
    </row>
    <row r="93" spans="1:9" x14ac:dyDescent="0.25">
      <c r="A93" s="1"/>
      <c r="C93" s="17" t="s">
        <v>211</v>
      </c>
      <c r="E93" s="9"/>
      <c r="F93" s="9"/>
      <c r="G93" s="9"/>
      <c r="H93" s="9"/>
      <c r="I93" s="9"/>
    </row>
    <row r="94" spans="1:9" x14ac:dyDescent="0.25">
      <c r="A94" s="1">
        <v>4450</v>
      </c>
      <c r="C94" s="2" t="s">
        <v>212</v>
      </c>
      <c r="E94" s="9">
        <v>-14</v>
      </c>
      <c r="F94" s="9">
        <v>-400</v>
      </c>
      <c r="G94" s="9">
        <v>0</v>
      </c>
      <c r="H94" s="9">
        <v>-450</v>
      </c>
      <c r="I94" s="9"/>
    </row>
    <row r="95" spans="1:9" x14ac:dyDescent="0.25">
      <c r="A95" s="1">
        <v>4455</v>
      </c>
      <c r="C95" s="2" t="s">
        <v>213</v>
      </c>
      <c r="E95" s="9">
        <v>-611</v>
      </c>
      <c r="F95" s="9">
        <v>-1250</v>
      </c>
      <c r="G95" s="9">
        <v>-1440.79</v>
      </c>
      <c r="H95" s="9">
        <v>-2045</v>
      </c>
      <c r="I95" s="9"/>
    </row>
    <row r="96" spans="1:9" x14ac:dyDescent="0.25">
      <c r="A96" s="1">
        <v>4465</v>
      </c>
      <c r="C96" s="2" t="s">
        <v>214</v>
      </c>
      <c r="E96" s="9">
        <v>0</v>
      </c>
      <c r="F96" s="9">
        <v>0</v>
      </c>
      <c r="G96" s="9">
        <v>-114.44</v>
      </c>
      <c r="H96" s="9">
        <v>-100</v>
      </c>
      <c r="I96" s="9"/>
    </row>
    <row r="97" spans="1:9" x14ac:dyDescent="0.25">
      <c r="A97" s="1">
        <v>4470</v>
      </c>
      <c r="C97" s="2" t="s">
        <v>215</v>
      </c>
      <c r="E97" s="9">
        <v>0</v>
      </c>
      <c r="F97" s="9">
        <v>0</v>
      </c>
      <c r="G97" s="9">
        <v>0</v>
      </c>
      <c r="H97" s="9">
        <v>-500</v>
      </c>
      <c r="I97" s="9"/>
    </row>
    <row r="98" spans="1:9" x14ac:dyDescent="0.25">
      <c r="A98" s="1">
        <v>4480</v>
      </c>
      <c r="C98" s="2" t="s">
        <v>216</v>
      </c>
      <c r="E98" s="9">
        <v>-1694</v>
      </c>
      <c r="F98" s="9">
        <v>-1650</v>
      </c>
      <c r="G98" s="9">
        <v>-1042.83</v>
      </c>
      <c r="H98" s="9">
        <v>-3400</v>
      </c>
      <c r="I98" s="9"/>
    </row>
    <row r="99" spans="1:9" x14ac:dyDescent="0.25">
      <c r="A99" s="1">
        <v>4497</v>
      </c>
      <c r="C99" s="2" t="s">
        <v>217</v>
      </c>
      <c r="E99" s="25">
        <v>0</v>
      </c>
      <c r="F99" s="25">
        <v>0</v>
      </c>
      <c r="G99" s="25">
        <v>-32.65</v>
      </c>
      <c r="H99" s="25">
        <v>0</v>
      </c>
      <c r="I99" s="9"/>
    </row>
    <row r="100" spans="1:9" x14ac:dyDescent="0.25">
      <c r="A100" s="1"/>
      <c r="C100" s="17" t="s">
        <v>218</v>
      </c>
      <c r="D100" s="40"/>
      <c r="E100" s="30">
        <f>SUM(E94:E99)</f>
        <v>-2319</v>
      </c>
      <c r="F100" s="30">
        <f>SUM(F94:F99)</f>
        <v>-3300</v>
      </c>
      <c r="G100" s="30">
        <f>SUM(G94:G99)</f>
        <v>-2630.71</v>
      </c>
      <c r="H100" s="30">
        <f>SUM(H94:H99)</f>
        <v>-6495</v>
      </c>
      <c r="I100" s="51"/>
    </row>
    <row r="101" spans="1:9" x14ac:dyDescent="0.25">
      <c r="A101" s="1"/>
      <c r="C101" s="17"/>
      <c r="D101" s="40"/>
      <c r="E101" s="30"/>
      <c r="F101" s="30"/>
      <c r="G101" s="30"/>
      <c r="H101" s="30"/>
      <c r="I101" s="51"/>
    </row>
    <row r="102" spans="1:9" x14ac:dyDescent="0.25">
      <c r="A102" s="1"/>
      <c r="C102" s="8" t="s">
        <v>219</v>
      </c>
      <c r="D102" s="40"/>
      <c r="E102" s="52">
        <f>E72+E78+E83+E89</f>
        <v>20387.53</v>
      </c>
      <c r="F102" s="52">
        <f>F72+F78+F83+F89</f>
        <v>25050</v>
      </c>
      <c r="G102" s="52">
        <f>G72+G78+G83+G89</f>
        <v>20346.330000000002</v>
      </c>
      <c r="H102" s="52">
        <f>H72+H78+H83+H89</f>
        <v>24000</v>
      </c>
      <c r="I102" s="51"/>
    </row>
    <row r="103" spans="1:9" x14ac:dyDescent="0.25">
      <c r="A103" s="1"/>
      <c r="C103" s="8" t="s">
        <v>220</v>
      </c>
      <c r="D103" s="40"/>
      <c r="E103" s="53">
        <f>E73+E74+E79+E84+E85+E90+E94+E95+E96+E97+E98+E99</f>
        <v>-24272.720000000005</v>
      </c>
      <c r="F103" s="53">
        <f>F73+F74+F79+F84+F85+F90+F94+F95+F96+F97+F98+F99</f>
        <v>-27553</v>
      </c>
      <c r="G103" s="53">
        <f>G73+G74+G79+G84+G85+G90+G94+G95+G96+G97+G98+G99</f>
        <v>-19253.440000000002</v>
      </c>
      <c r="H103" s="53">
        <f>H73+H74+H79+H84+H85+H90+H94+H95+H96+H97+H98+H99</f>
        <v>-29470</v>
      </c>
      <c r="I103" s="51"/>
    </row>
    <row r="104" spans="1:9" x14ac:dyDescent="0.25">
      <c r="A104" s="1"/>
      <c r="C104" s="8"/>
      <c r="D104" s="40"/>
      <c r="E104" s="30"/>
      <c r="F104" s="30"/>
      <c r="G104" s="30"/>
      <c r="H104" s="30"/>
      <c r="I104" s="51"/>
    </row>
    <row r="105" spans="1:9" x14ac:dyDescent="0.25">
      <c r="A105" s="1"/>
      <c r="C105" s="8" t="s">
        <v>221</v>
      </c>
      <c r="E105" s="9"/>
      <c r="F105" s="9"/>
      <c r="G105" s="9"/>
      <c r="H105" s="9"/>
      <c r="I105" s="9"/>
    </row>
    <row r="106" spans="1:9" x14ac:dyDescent="0.25">
      <c r="A106" s="1">
        <v>4410</v>
      </c>
      <c r="C106" s="2" t="s">
        <v>222</v>
      </c>
      <c r="E106" s="9">
        <v>12900.12</v>
      </c>
      <c r="F106" s="9">
        <v>76080</v>
      </c>
      <c r="G106" s="9">
        <v>12217.54</v>
      </c>
      <c r="H106" s="9">
        <v>6300</v>
      </c>
    </row>
    <row r="107" spans="1:9" x14ac:dyDescent="0.25">
      <c r="A107" s="1">
        <v>4420</v>
      </c>
      <c r="C107" s="2" t="s">
        <v>223</v>
      </c>
      <c r="E107" s="9">
        <v>6048.91</v>
      </c>
      <c r="F107" s="9">
        <v>6890</v>
      </c>
      <c r="G107" s="9">
        <v>5693.24</v>
      </c>
      <c r="H107" s="9">
        <v>1150</v>
      </c>
    </row>
    <row r="108" spans="1:9" x14ac:dyDescent="0.25">
      <c r="A108" s="1">
        <v>4430</v>
      </c>
      <c r="C108" s="2" t="s">
        <v>224</v>
      </c>
      <c r="E108" s="9">
        <v>617</v>
      </c>
      <c r="F108" s="9">
        <v>5100</v>
      </c>
      <c r="G108" s="9">
        <v>5899.14</v>
      </c>
      <c r="H108" s="9">
        <v>2200</v>
      </c>
    </row>
    <row r="109" spans="1:9" x14ac:dyDescent="0.25">
      <c r="A109" s="1"/>
      <c r="C109" s="8"/>
      <c r="E109" s="28">
        <f>SUM(E106:E108)</f>
        <v>19566.03</v>
      </c>
      <c r="F109" s="28">
        <f>SUM(F106:F108)</f>
        <v>88070</v>
      </c>
      <c r="G109" s="28">
        <f>SUM(G106:G108)</f>
        <v>23809.919999999998</v>
      </c>
      <c r="H109" s="28">
        <f>SUM(H106:H108)</f>
        <v>9650</v>
      </c>
    </row>
    <row r="110" spans="1:9" x14ac:dyDescent="0.25">
      <c r="A110" s="1"/>
      <c r="C110" s="8"/>
      <c r="E110" s="15"/>
      <c r="F110" s="15"/>
      <c r="G110" s="15"/>
      <c r="H110" s="15"/>
    </row>
    <row r="111" spans="1:9" x14ac:dyDescent="0.25">
      <c r="A111" s="1"/>
      <c r="C111" s="8" t="s">
        <v>225</v>
      </c>
      <c r="E111" s="9"/>
      <c r="F111" s="9"/>
      <c r="G111" s="9"/>
      <c r="H111" s="9"/>
    </row>
    <row r="112" spans="1:9" x14ac:dyDescent="0.25">
      <c r="A112" s="54" t="s">
        <v>226</v>
      </c>
      <c r="B112" s="55"/>
      <c r="C112" s="22" t="s">
        <v>227</v>
      </c>
      <c r="D112" s="41"/>
      <c r="E112" s="23">
        <v>5698</v>
      </c>
      <c r="F112" s="23">
        <v>5500</v>
      </c>
      <c r="G112" s="23">
        <v>2246.7199999999998</v>
      </c>
      <c r="H112" s="23">
        <v>6790</v>
      </c>
      <c r="I112" s="22"/>
    </row>
    <row r="113" spans="1:9" x14ac:dyDescent="0.25">
      <c r="A113" s="56" t="s">
        <v>228</v>
      </c>
      <c r="B113" s="57"/>
      <c r="C113" s="2" t="s">
        <v>229</v>
      </c>
      <c r="E113" s="9">
        <v>1708</v>
      </c>
      <c r="F113" s="9">
        <v>1795</v>
      </c>
      <c r="G113" s="9">
        <v>1795</v>
      </c>
      <c r="H113" s="9">
        <v>1795</v>
      </c>
    </row>
    <row r="114" spans="1:9" x14ac:dyDescent="0.25">
      <c r="A114" s="56" t="s">
        <v>230</v>
      </c>
      <c r="B114" s="57"/>
      <c r="C114" s="2" t="s">
        <v>231</v>
      </c>
      <c r="E114" s="9">
        <v>3757</v>
      </c>
      <c r="F114" s="9">
        <v>3500</v>
      </c>
      <c r="G114" s="9">
        <v>4150.37</v>
      </c>
      <c r="H114" s="9">
        <v>4000</v>
      </c>
    </row>
    <row r="115" spans="1:9" x14ac:dyDescent="0.25">
      <c r="A115" s="56" t="s">
        <v>232</v>
      </c>
      <c r="B115" s="57"/>
      <c r="C115" s="2" t="s">
        <v>233</v>
      </c>
      <c r="E115" s="9">
        <v>344</v>
      </c>
      <c r="F115" s="9">
        <v>0</v>
      </c>
      <c r="G115" s="9">
        <v>0</v>
      </c>
      <c r="H115" s="9">
        <v>0</v>
      </c>
    </row>
    <row r="116" spans="1:9" x14ac:dyDescent="0.25">
      <c r="A116" s="1"/>
      <c r="C116" s="8"/>
      <c r="D116" s="3"/>
      <c r="E116" s="28">
        <f>SUM(E112:E115)</f>
        <v>11507</v>
      </c>
      <c r="F116" s="28">
        <f>SUM(F112:F115)</f>
        <v>10795</v>
      </c>
      <c r="G116" s="28">
        <f>SUM(G112:G115)</f>
        <v>8192.09</v>
      </c>
      <c r="H116" s="28">
        <f>SUM(H112:H115)</f>
        <v>12585</v>
      </c>
      <c r="I116" s="8"/>
    </row>
    <row r="117" spans="1:9" x14ac:dyDescent="0.25">
      <c r="A117" s="1"/>
      <c r="E117" s="9"/>
      <c r="F117" s="9"/>
      <c r="G117" s="9"/>
      <c r="H117" s="9"/>
    </row>
    <row r="118" spans="1:9" x14ac:dyDescent="0.25">
      <c r="A118" s="1"/>
      <c r="C118" s="8" t="s">
        <v>234</v>
      </c>
      <c r="E118" s="9"/>
      <c r="F118" s="9"/>
      <c r="G118" s="9"/>
      <c r="H118" s="9"/>
    </row>
    <row r="119" spans="1:9" x14ac:dyDescent="0.25">
      <c r="A119" s="1" t="s">
        <v>235</v>
      </c>
      <c r="C119" s="2" t="s">
        <v>236</v>
      </c>
      <c r="E119" s="9">
        <v>0</v>
      </c>
      <c r="F119" s="9">
        <v>50</v>
      </c>
      <c r="G119" s="9">
        <v>55.99</v>
      </c>
      <c r="H119" s="9">
        <v>50</v>
      </c>
    </row>
    <row r="120" spans="1:9" x14ac:dyDescent="0.25">
      <c r="A120" s="1" t="s">
        <v>237</v>
      </c>
      <c r="C120" s="2" t="s">
        <v>238</v>
      </c>
      <c r="E120" s="9">
        <v>9.8000000000000007</v>
      </c>
      <c r="F120" s="9">
        <v>50</v>
      </c>
      <c r="G120" s="9">
        <v>0</v>
      </c>
      <c r="H120" s="9">
        <v>50</v>
      </c>
    </row>
    <row r="121" spans="1:9" x14ac:dyDescent="0.25">
      <c r="A121" s="1" t="s">
        <v>239</v>
      </c>
      <c r="C121" s="2" t="s">
        <v>240</v>
      </c>
      <c r="E121" s="9">
        <v>568.55999999999995</v>
      </c>
      <c r="F121" s="9">
        <v>600</v>
      </c>
      <c r="G121" s="9">
        <v>543</v>
      </c>
      <c r="H121" s="9">
        <v>600</v>
      </c>
    </row>
    <row r="122" spans="1:9" x14ac:dyDescent="0.25">
      <c r="A122" s="1" t="s">
        <v>241</v>
      </c>
      <c r="C122" s="2" t="s">
        <v>242</v>
      </c>
      <c r="E122" s="9">
        <v>1571.91</v>
      </c>
      <c r="F122" s="9">
        <v>1400</v>
      </c>
      <c r="G122" s="9">
        <v>1930.19</v>
      </c>
      <c r="H122" s="9">
        <v>2200</v>
      </c>
    </row>
    <row r="123" spans="1:9" x14ac:dyDescent="0.25">
      <c r="A123" s="1" t="s">
        <v>243</v>
      </c>
      <c r="C123" s="2" t="s">
        <v>244</v>
      </c>
      <c r="E123" s="9">
        <v>49.36</v>
      </c>
      <c r="F123" s="9">
        <v>0</v>
      </c>
      <c r="G123" s="9">
        <v>0</v>
      </c>
      <c r="H123" s="9">
        <v>0</v>
      </c>
    </row>
    <row r="124" spans="1:9" x14ac:dyDescent="0.25">
      <c r="A124" s="1"/>
      <c r="C124" s="8"/>
      <c r="E124" s="28">
        <f>SUM(E119:E123)</f>
        <v>2199.63</v>
      </c>
      <c r="F124" s="28">
        <f>SUM(F119:F123)</f>
        <v>2100</v>
      </c>
      <c r="G124" s="28">
        <f>SUM(G119:G123)</f>
        <v>2529.1800000000003</v>
      </c>
      <c r="H124" s="28">
        <f>SUM(H119:H123)</f>
        <v>2900</v>
      </c>
    </row>
    <row r="125" spans="1:9" x14ac:dyDescent="0.25">
      <c r="A125" s="1"/>
      <c r="E125" s="9"/>
      <c r="F125" s="9"/>
      <c r="G125" s="9"/>
      <c r="H125" s="9"/>
    </row>
    <row r="126" spans="1:9" x14ac:dyDescent="0.25">
      <c r="A126" s="1"/>
      <c r="C126" s="8" t="s">
        <v>245</v>
      </c>
      <c r="E126" s="9"/>
      <c r="F126" s="9"/>
      <c r="G126" s="9"/>
      <c r="H126" s="9"/>
    </row>
    <row r="127" spans="1:9" x14ac:dyDescent="0.25">
      <c r="A127" s="1" t="s">
        <v>246</v>
      </c>
      <c r="C127" s="2" t="s">
        <v>247</v>
      </c>
      <c r="E127" s="9">
        <v>287.5</v>
      </c>
      <c r="F127" s="9">
        <v>151</v>
      </c>
      <c r="G127" s="9">
        <v>125</v>
      </c>
      <c r="H127" s="9">
        <v>250</v>
      </c>
    </row>
    <row r="128" spans="1:9" x14ac:dyDescent="0.25">
      <c r="A128" s="1"/>
      <c r="C128" s="8"/>
      <c r="E128" s="28">
        <f>SUM(E127:E127)</f>
        <v>287.5</v>
      </c>
      <c r="F128" s="28">
        <f>SUM(F127:F127)</f>
        <v>151</v>
      </c>
      <c r="G128" s="28">
        <f>SUM(G127:G127)</f>
        <v>125</v>
      </c>
      <c r="H128" s="28">
        <f>SUM(H127:H127)</f>
        <v>250</v>
      </c>
    </row>
    <row r="129" spans="1:9" x14ac:dyDescent="0.25">
      <c r="A129" s="1"/>
      <c r="E129" s="9"/>
      <c r="F129" s="9"/>
      <c r="G129" s="9"/>
      <c r="H129" s="9"/>
    </row>
    <row r="130" spans="1:9" x14ac:dyDescent="0.25">
      <c r="A130" s="1"/>
      <c r="C130" s="8" t="s">
        <v>248</v>
      </c>
      <c r="E130" s="9"/>
      <c r="F130" s="9"/>
      <c r="G130" s="9"/>
      <c r="H130" s="9"/>
    </row>
    <row r="131" spans="1:9" x14ac:dyDescent="0.25">
      <c r="A131" s="1" t="s">
        <v>249</v>
      </c>
      <c r="C131" s="2" t="s">
        <v>159</v>
      </c>
      <c r="E131" s="9">
        <v>0</v>
      </c>
      <c r="F131" s="9">
        <v>600</v>
      </c>
      <c r="G131" s="9">
        <v>646.70000000000005</v>
      </c>
      <c r="H131" s="9">
        <v>600</v>
      </c>
    </row>
    <row r="132" spans="1:9" x14ac:dyDescent="0.25">
      <c r="A132" s="1" t="s">
        <v>250</v>
      </c>
      <c r="C132" s="2" t="s">
        <v>251</v>
      </c>
      <c r="E132" s="9">
        <v>123.77</v>
      </c>
      <c r="F132" s="9">
        <v>0</v>
      </c>
      <c r="G132" s="9">
        <v>117.91</v>
      </c>
      <c r="H132" s="9">
        <v>150</v>
      </c>
    </row>
    <row r="133" spans="1:9" x14ac:dyDescent="0.25">
      <c r="A133" s="1"/>
      <c r="C133" s="8"/>
      <c r="D133" s="3"/>
      <c r="E133" s="28">
        <f>SUM(E131:E132)</f>
        <v>123.77</v>
      </c>
      <c r="F133" s="28">
        <f>SUM(F131:F132)</f>
        <v>600</v>
      </c>
      <c r="G133" s="28">
        <f>SUM(G131:G132)</f>
        <v>764.61</v>
      </c>
      <c r="H133" s="28">
        <f>SUM(H131:H132)</f>
        <v>750</v>
      </c>
      <c r="I133" s="8"/>
    </row>
    <row r="134" spans="1:9" x14ac:dyDescent="0.25">
      <c r="A134" s="1"/>
      <c r="E134" s="9"/>
      <c r="F134" s="9"/>
      <c r="G134" s="9"/>
      <c r="H134" s="9"/>
    </row>
    <row r="135" spans="1:9" x14ac:dyDescent="0.25">
      <c r="A135" s="1"/>
      <c r="C135" s="43" t="s">
        <v>252</v>
      </c>
      <c r="D135" s="41"/>
      <c r="E135" s="23"/>
      <c r="F135" s="23"/>
      <c r="G135" s="23"/>
      <c r="H135" s="23"/>
      <c r="I135" s="22"/>
    </row>
    <row r="136" spans="1:9" x14ac:dyDescent="0.25">
      <c r="A136" s="1" t="s">
        <v>253</v>
      </c>
      <c r="C136" s="22" t="s">
        <v>254</v>
      </c>
      <c r="D136" s="41"/>
      <c r="E136" s="9">
        <v>79.260000000000005</v>
      </c>
      <c r="F136" s="9">
        <v>300</v>
      </c>
      <c r="G136" s="9">
        <v>123.7</v>
      </c>
      <c r="H136" s="9">
        <v>100</v>
      </c>
      <c r="I136" s="22"/>
    </row>
    <row r="137" spans="1:9" x14ac:dyDescent="0.25">
      <c r="A137" s="1" t="s">
        <v>255</v>
      </c>
      <c r="C137" s="22" t="s">
        <v>256</v>
      </c>
      <c r="D137" s="41"/>
      <c r="E137" s="9">
        <v>81.25</v>
      </c>
      <c r="F137" s="9">
        <v>250</v>
      </c>
      <c r="G137" s="9">
        <v>64.05</v>
      </c>
      <c r="H137" s="9">
        <v>250</v>
      </c>
      <c r="I137" s="22"/>
    </row>
    <row r="138" spans="1:9" x14ac:dyDescent="0.25">
      <c r="A138" s="1" t="s">
        <v>257</v>
      </c>
      <c r="C138" s="22" t="s">
        <v>258</v>
      </c>
      <c r="D138" s="41"/>
      <c r="E138" s="9">
        <v>1473.98</v>
      </c>
      <c r="F138" s="9">
        <v>2752</v>
      </c>
      <c r="G138" s="9">
        <v>368.43</v>
      </c>
      <c r="H138" s="9">
        <v>200</v>
      </c>
      <c r="I138" s="22"/>
    </row>
    <row r="139" spans="1:9" x14ac:dyDescent="0.25">
      <c r="A139" s="1"/>
      <c r="C139" s="43"/>
      <c r="D139" s="44"/>
      <c r="E139" s="58">
        <f>SUM(E136:E138)</f>
        <v>1634.49</v>
      </c>
      <c r="F139" s="58">
        <f>SUM(F136:F138)</f>
        <v>3302</v>
      </c>
      <c r="G139" s="58">
        <f>SUM(G136:G138)</f>
        <v>556.18000000000006</v>
      </c>
      <c r="H139" s="58">
        <f>SUM(H136:H138)</f>
        <v>550</v>
      </c>
      <c r="I139" s="43"/>
    </row>
    <row r="140" spans="1:9" x14ac:dyDescent="0.25">
      <c r="A140" s="1"/>
      <c r="E140" s="9"/>
      <c r="F140" s="9"/>
      <c r="G140" s="9"/>
      <c r="H140" s="9"/>
    </row>
    <row r="141" spans="1:9" x14ac:dyDescent="0.25">
      <c r="A141" s="1"/>
      <c r="C141" s="43" t="s">
        <v>259</v>
      </c>
      <c r="D141" s="41"/>
      <c r="E141" s="23"/>
      <c r="F141" s="23"/>
      <c r="G141" s="23"/>
      <c r="H141" s="23"/>
      <c r="I141" s="22"/>
    </row>
    <row r="142" spans="1:9" x14ac:dyDescent="0.25">
      <c r="A142" s="59" t="s">
        <v>260</v>
      </c>
      <c r="B142" s="60"/>
      <c r="C142" s="61" t="s">
        <v>261</v>
      </c>
      <c r="D142" s="41"/>
      <c r="E142" s="9">
        <v>-18547.2</v>
      </c>
      <c r="F142" s="9">
        <v>0</v>
      </c>
      <c r="G142" s="9">
        <v>-3227</v>
      </c>
      <c r="H142" s="9">
        <v>0</v>
      </c>
      <c r="I142" s="22"/>
    </row>
    <row r="143" spans="1:9" x14ac:dyDescent="0.25">
      <c r="A143" s="59" t="s">
        <v>262</v>
      </c>
      <c r="B143" s="60"/>
      <c r="C143" s="22" t="s">
        <v>263</v>
      </c>
      <c r="D143" s="41"/>
      <c r="E143" s="9">
        <v>78</v>
      </c>
      <c r="F143" s="9">
        <v>0</v>
      </c>
      <c r="G143" s="9">
        <v>-110</v>
      </c>
      <c r="H143" s="9">
        <v>0</v>
      </c>
      <c r="I143" s="22"/>
    </row>
    <row r="144" spans="1:9" x14ac:dyDescent="0.25">
      <c r="A144" s="59" t="s">
        <v>264</v>
      </c>
      <c r="B144" s="60"/>
      <c r="C144" s="22" t="s">
        <v>265</v>
      </c>
      <c r="D144" s="41"/>
      <c r="E144" s="9">
        <v>0.09</v>
      </c>
      <c r="F144" s="9">
        <v>0</v>
      </c>
      <c r="G144" s="9">
        <v>1</v>
      </c>
      <c r="H144" s="9">
        <v>0</v>
      </c>
      <c r="I144" s="22"/>
    </row>
    <row r="145" spans="1:9" x14ac:dyDescent="0.25">
      <c r="A145" s="1"/>
      <c r="C145" s="43"/>
      <c r="D145" s="44"/>
      <c r="E145" s="58">
        <f>SUM(E142:E144)</f>
        <v>-18469.11</v>
      </c>
      <c r="F145" s="58">
        <f>SUM(F142:F144)</f>
        <v>0</v>
      </c>
      <c r="G145" s="58">
        <f>SUM(G142:G144)</f>
        <v>-3336</v>
      </c>
      <c r="H145" s="58">
        <f>SUM(H142:H144)</f>
        <v>0</v>
      </c>
      <c r="I145" s="43"/>
    </row>
    <row r="146" spans="1:9" x14ac:dyDescent="0.25">
      <c r="E146" s="9"/>
      <c r="F146" s="9"/>
      <c r="G146" s="9"/>
      <c r="H146" s="9"/>
    </row>
    <row r="147" spans="1:9" x14ac:dyDescent="0.25">
      <c r="C147" s="29" t="s">
        <v>266</v>
      </c>
      <c r="E147" s="9"/>
      <c r="F147" s="9"/>
      <c r="G147" s="9"/>
      <c r="H147" s="9"/>
    </row>
    <row r="148" spans="1:9" x14ac:dyDescent="0.25">
      <c r="C148" s="29" t="s">
        <v>267</v>
      </c>
      <c r="E148" s="9"/>
      <c r="F148" s="9"/>
      <c r="G148" s="9"/>
      <c r="H148" s="9"/>
    </row>
    <row r="149" spans="1:9" x14ac:dyDescent="0.25">
      <c r="C149" s="29" t="s">
        <v>268</v>
      </c>
      <c r="E149" s="9"/>
      <c r="F149" s="9"/>
      <c r="G149" s="9"/>
      <c r="H149" s="9"/>
    </row>
    <row r="150" spans="1:9" x14ac:dyDescent="0.25">
      <c r="C150" s="29" t="s">
        <v>269</v>
      </c>
      <c r="E150" s="9"/>
      <c r="F150" s="9"/>
      <c r="G150" s="9"/>
      <c r="H150" s="9"/>
    </row>
    <row r="151" spans="1:9" x14ac:dyDescent="0.25">
      <c r="C151" s="29" t="s">
        <v>270</v>
      </c>
      <c r="E151" s="9"/>
      <c r="F151" s="9"/>
      <c r="G151" s="9"/>
      <c r="H151" s="9"/>
    </row>
    <row r="152" spans="1:9" x14ac:dyDescent="0.25">
      <c r="C152" s="29" t="s">
        <v>271</v>
      </c>
      <c r="E152" s="9"/>
      <c r="F152" s="9"/>
      <c r="G152" s="9"/>
      <c r="H152" s="9"/>
    </row>
    <row r="153" spans="1:9" x14ac:dyDescent="0.25">
      <c r="E153" s="9"/>
      <c r="F153" s="9"/>
      <c r="G153" s="9"/>
      <c r="H153" s="9"/>
    </row>
    <row r="154" spans="1:9" x14ac:dyDescent="0.25">
      <c r="E154" s="9"/>
      <c r="F154" s="9"/>
      <c r="G154" s="9"/>
      <c r="H154" s="9"/>
    </row>
    <row r="155" spans="1:9" x14ac:dyDescent="0.25">
      <c r="E155" s="9"/>
      <c r="F155" s="9"/>
      <c r="G155" s="9"/>
      <c r="H155" s="9"/>
    </row>
    <row r="156" spans="1:9" x14ac:dyDescent="0.25">
      <c r="E156" s="9"/>
      <c r="F156" s="9"/>
      <c r="G156" s="9"/>
      <c r="H156" s="9"/>
    </row>
    <row r="157" spans="1:9" x14ac:dyDescent="0.25">
      <c r="E157" s="9"/>
      <c r="F157" s="9"/>
      <c r="G157" s="9"/>
      <c r="H157" s="9"/>
    </row>
    <row r="158" spans="1:9" x14ac:dyDescent="0.25">
      <c r="E158" s="9"/>
      <c r="F158" s="9"/>
      <c r="G158" s="9"/>
      <c r="H158" s="9"/>
    </row>
    <row r="159" spans="1:9" x14ac:dyDescent="0.25">
      <c r="E159" s="9"/>
      <c r="F159" s="9"/>
      <c r="G159" s="9"/>
      <c r="H159" s="9"/>
    </row>
    <row r="160" spans="1:9" x14ac:dyDescent="0.25">
      <c r="E160" s="9"/>
      <c r="F160" s="9"/>
      <c r="G160" s="9"/>
      <c r="H160" s="9"/>
    </row>
    <row r="161" spans="5:8" x14ac:dyDescent="0.25">
      <c r="E161" s="9"/>
      <c r="F161" s="9"/>
      <c r="G161" s="9"/>
      <c r="H161" s="9"/>
    </row>
    <row r="162" spans="5:8" x14ac:dyDescent="0.25">
      <c r="E162" s="9"/>
      <c r="F162" s="9"/>
      <c r="G162" s="9"/>
      <c r="H162" s="9"/>
    </row>
    <row r="163" spans="5:8" x14ac:dyDescent="0.25">
      <c r="E163" s="9"/>
      <c r="F163" s="9"/>
      <c r="G163" s="9"/>
      <c r="H163" s="9"/>
    </row>
    <row r="164" spans="5:8" x14ac:dyDescent="0.25">
      <c r="E164" s="9"/>
      <c r="F164" s="9"/>
      <c r="G164" s="9"/>
      <c r="H164" s="9"/>
    </row>
    <row r="165" spans="5:8" x14ac:dyDescent="0.25">
      <c r="E165" s="9"/>
      <c r="F165" s="9"/>
      <c r="G165" s="9"/>
      <c r="H165" s="9"/>
    </row>
    <row r="166" spans="5:8" x14ac:dyDescent="0.25">
      <c r="E166" s="9"/>
      <c r="F166" s="9"/>
      <c r="G166" s="9"/>
      <c r="H166" s="9"/>
    </row>
    <row r="167" spans="5:8" x14ac:dyDescent="0.25">
      <c r="E167" s="9"/>
      <c r="F167" s="9"/>
      <c r="G167" s="9"/>
      <c r="H167" s="9"/>
    </row>
    <row r="168" spans="5:8" x14ac:dyDescent="0.25">
      <c r="E168" s="9"/>
      <c r="F168" s="9"/>
      <c r="G168" s="9"/>
      <c r="H168" s="9"/>
    </row>
    <row r="169" spans="5:8" x14ac:dyDescent="0.25">
      <c r="E169" s="9"/>
      <c r="F169" s="9"/>
      <c r="G169" s="9"/>
      <c r="H169" s="9"/>
    </row>
    <row r="170" spans="5:8" x14ac:dyDescent="0.25">
      <c r="E170" s="9"/>
      <c r="F170" s="9"/>
      <c r="G170" s="9"/>
      <c r="H170" s="9"/>
    </row>
    <row r="171" spans="5:8" x14ac:dyDescent="0.25">
      <c r="E171" s="9"/>
      <c r="F171" s="9"/>
      <c r="G171" s="9"/>
      <c r="H171" s="9"/>
    </row>
    <row r="172" spans="5:8" x14ac:dyDescent="0.25">
      <c r="E172" s="9"/>
      <c r="F172" s="9"/>
      <c r="G172" s="9"/>
      <c r="H172" s="9"/>
    </row>
    <row r="173" spans="5:8" x14ac:dyDescent="0.25">
      <c r="E173" s="9"/>
      <c r="F173" s="9"/>
      <c r="G173" s="9"/>
      <c r="H173" s="9"/>
    </row>
    <row r="174" spans="5:8" x14ac:dyDescent="0.25">
      <c r="E174" s="9"/>
      <c r="F174" s="9"/>
      <c r="G174" s="9"/>
      <c r="H174" s="9"/>
    </row>
    <row r="175" spans="5:8" x14ac:dyDescent="0.25">
      <c r="E175" s="9"/>
      <c r="F175" s="9"/>
      <c r="G175" s="9"/>
      <c r="H175" s="9"/>
    </row>
    <row r="176" spans="5:8" x14ac:dyDescent="0.25">
      <c r="E176" s="9"/>
      <c r="F176" s="9"/>
      <c r="G176" s="9"/>
      <c r="H176" s="9"/>
    </row>
    <row r="177" spans="5:9" x14ac:dyDescent="0.25">
      <c r="E177" s="9"/>
      <c r="F177" s="9"/>
      <c r="G177" s="9"/>
      <c r="H177" s="9"/>
    </row>
    <row r="178" spans="5:9" x14ac:dyDescent="0.25">
      <c r="E178" s="9"/>
      <c r="F178" s="9"/>
      <c r="G178" s="9"/>
      <c r="H178" s="9"/>
      <c r="I178" s="62"/>
    </row>
    <row r="179" spans="5:9" x14ac:dyDescent="0.25">
      <c r="E179" s="9"/>
      <c r="F179" s="9"/>
      <c r="G179" s="9"/>
      <c r="H179" s="9"/>
      <c r="I179" s="62"/>
    </row>
    <row r="180" spans="5:9" x14ac:dyDescent="0.25">
      <c r="E180" s="9"/>
      <c r="F180" s="9"/>
      <c r="G180" s="9"/>
      <c r="H180" s="9"/>
      <c r="I180" s="62"/>
    </row>
    <row r="181" spans="5:9" x14ac:dyDescent="0.25">
      <c r="E181" s="9"/>
      <c r="F181" s="9"/>
      <c r="G181" s="9"/>
      <c r="H181" s="9"/>
      <c r="I181" s="62"/>
    </row>
    <row r="182" spans="5:9" x14ac:dyDescent="0.25">
      <c r="E182" s="9"/>
      <c r="F182" s="9"/>
      <c r="G182" s="9"/>
      <c r="H182" s="9"/>
      <c r="I182" s="62"/>
    </row>
    <row r="183" spans="5:9" x14ac:dyDescent="0.25">
      <c r="E183" s="9"/>
      <c r="F183" s="9"/>
      <c r="G183" s="9"/>
      <c r="H183" s="9"/>
      <c r="I183" s="62"/>
    </row>
    <row r="184" spans="5:9" x14ac:dyDescent="0.25">
      <c r="E184" s="9"/>
      <c r="F184" s="9"/>
      <c r="G184" s="9"/>
      <c r="H184" s="9"/>
      <c r="I184" s="62"/>
    </row>
    <row r="185" spans="5:9" x14ac:dyDescent="0.25">
      <c r="E185" s="9"/>
      <c r="F185" s="9"/>
      <c r="G185" s="9"/>
      <c r="H185" s="9"/>
      <c r="I185" s="62"/>
    </row>
    <row r="186" spans="5:9" x14ac:dyDescent="0.25">
      <c r="E186" s="9"/>
      <c r="F186" s="9"/>
      <c r="G186" s="9"/>
      <c r="H186" s="9"/>
      <c r="I186" s="62"/>
    </row>
    <row r="187" spans="5:9" x14ac:dyDescent="0.25">
      <c r="E187" s="9"/>
      <c r="F187" s="9"/>
      <c r="G187" s="9"/>
      <c r="H187" s="9"/>
      <c r="I187" s="62"/>
    </row>
    <row r="188" spans="5:9" x14ac:dyDescent="0.25">
      <c r="E188" s="9"/>
      <c r="F188" s="9"/>
      <c r="G188" s="9"/>
      <c r="H188" s="9"/>
      <c r="I188" s="62"/>
    </row>
    <row r="189" spans="5:9" x14ac:dyDescent="0.25">
      <c r="E189" s="9"/>
      <c r="F189" s="9"/>
      <c r="G189" s="9"/>
      <c r="H189" s="9"/>
      <c r="I189" s="62"/>
    </row>
    <row r="190" spans="5:9" x14ac:dyDescent="0.25">
      <c r="E190" s="9"/>
      <c r="F190" s="9"/>
      <c r="G190" s="9"/>
      <c r="H190" s="9"/>
      <c r="I190" s="62"/>
    </row>
    <row r="191" spans="5:9" x14ac:dyDescent="0.25">
      <c r="E191" s="9"/>
      <c r="F191" s="9"/>
      <c r="G191" s="9"/>
      <c r="H191" s="9"/>
      <c r="I191" s="62"/>
    </row>
    <row r="192" spans="5:9" x14ac:dyDescent="0.25">
      <c r="E192" s="9"/>
      <c r="F192" s="9"/>
      <c r="G192" s="9"/>
      <c r="H192" s="9"/>
      <c r="I192" s="62"/>
    </row>
    <row r="193" spans="5:9" x14ac:dyDescent="0.25">
      <c r="E193" s="9"/>
      <c r="F193" s="9"/>
      <c r="G193" s="9"/>
      <c r="H193" s="9"/>
      <c r="I193" s="62"/>
    </row>
    <row r="194" spans="5:9" x14ac:dyDescent="0.25">
      <c r="E194" s="9"/>
      <c r="F194" s="9"/>
      <c r="G194" s="9"/>
      <c r="H194" s="9"/>
      <c r="I194" s="62"/>
    </row>
    <row r="195" spans="5:9" x14ac:dyDescent="0.25">
      <c r="E195" s="9"/>
      <c r="F195" s="9"/>
      <c r="G195" s="9"/>
      <c r="H195" s="9"/>
      <c r="I195" s="62"/>
    </row>
    <row r="196" spans="5:9" x14ac:dyDescent="0.25">
      <c r="E196" s="9"/>
      <c r="F196" s="9"/>
      <c r="G196" s="9"/>
      <c r="H196" s="9"/>
      <c r="I196" s="62"/>
    </row>
    <row r="197" spans="5:9" x14ac:dyDescent="0.25">
      <c r="E197" s="9"/>
      <c r="F197" s="9"/>
      <c r="G197" s="9"/>
      <c r="H197" s="9"/>
      <c r="I197" s="62"/>
    </row>
    <row r="198" spans="5:9" x14ac:dyDescent="0.25">
      <c r="E198" s="9"/>
      <c r="F198" s="9"/>
      <c r="G198" s="9"/>
      <c r="H198" s="9"/>
      <c r="I198" s="62"/>
    </row>
    <row r="199" spans="5:9" x14ac:dyDescent="0.25">
      <c r="E199" s="9"/>
      <c r="F199" s="9"/>
      <c r="G199" s="9"/>
      <c r="H199" s="9"/>
      <c r="I199" s="62"/>
    </row>
    <row r="200" spans="5:9" x14ac:dyDescent="0.25">
      <c r="E200" s="9"/>
      <c r="F200" s="9"/>
      <c r="G200" s="9"/>
      <c r="H200" s="9"/>
      <c r="I200" s="62"/>
    </row>
    <row r="201" spans="5:9" x14ac:dyDescent="0.25">
      <c r="E201" s="9"/>
      <c r="F201" s="9"/>
      <c r="G201" s="9"/>
      <c r="H201" s="9"/>
      <c r="I201" s="62"/>
    </row>
    <row r="202" spans="5:9" x14ac:dyDescent="0.25">
      <c r="E202" s="9"/>
      <c r="F202" s="9"/>
      <c r="G202" s="9"/>
      <c r="H202" s="9"/>
      <c r="I202" s="62"/>
    </row>
    <row r="203" spans="5:9" x14ac:dyDescent="0.25">
      <c r="E203" s="9"/>
      <c r="F203" s="9"/>
      <c r="G203" s="9"/>
      <c r="H203" s="9"/>
      <c r="I203" s="62"/>
    </row>
    <row r="204" spans="5:9" x14ac:dyDescent="0.25">
      <c r="E204" s="62"/>
      <c r="F204" s="62"/>
      <c r="G204" s="62"/>
      <c r="H204" s="62"/>
      <c r="I204" s="62"/>
    </row>
    <row r="205" spans="5:9" x14ac:dyDescent="0.25">
      <c r="E205" s="62"/>
      <c r="F205" s="62"/>
      <c r="G205" s="62"/>
      <c r="H205" s="62"/>
      <c r="I205" s="62"/>
    </row>
    <row r="206" spans="5:9" x14ac:dyDescent="0.25">
      <c r="E206" s="62"/>
      <c r="F206" s="62"/>
      <c r="G206" s="62"/>
      <c r="H206" s="62"/>
      <c r="I206" s="62"/>
    </row>
    <row r="207" spans="5:9" x14ac:dyDescent="0.25">
      <c r="E207" s="62"/>
      <c r="F207" s="62"/>
      <c r="G207" s="62"/>
      <c r="H207" s="62"/>
      <c r="I207" s="62"/>
    </row>
    <row r="208" spans="5:9" x14ac:dyDescent="0.25">
      <c r="E208" s="62"/>
      <c r="F208" s="62"/>
      <c r="G208" s="62"/>
      <c r="H208" s="62"/>
      <c r="I208" s="62"/>
    </row>
    <row r="209" spans="5:9" x14ac:dyDescent="0.25">
      <c r="E209" s="62"/>
      <c r="F209" s="62"/>
      <c r="G209" s="62"/>
      <c r="H209" s="62"/>
      <c r="I209" s="62"/>
    </row>
    <row r="210" spans="5:9" x14ac:dyDescent="0.25">
      <c r="E210" s="62"/>
      <c r="F210" s="62"/>
      <c r="G210" s="62"/>
      <c r="H210" s="62"/>
      <c r="I210" s="62"/>
    </row>
    <row r="211" spans="5:9" x14ac:dyDescent="0.25">
      <c r="E211" s="62"/>
      <c r="F211" s="62"/>
      <c r="G211" s="62"/>
      <c r="H211" s="62"/>
      <c r="I211" s="62"/>
    </row>
    <row r="212" spans="5:9" x14ac:dyDescent="0.25">
      <c r="E212" s="62"/>
      <c r="F212" s="62"/>
      <c r="G212" s="62"/>
      <c r="H212" s="62"/>
      <c r="I212" s="62"/>
    </row>
    <row r="213" spans="5:9" x14ac:dyDescent="0.25">
      <c r="E213" s="62"/>
      <c r="F213" s="62"/>
      <c r="G213" s="62"/>
      <c r="H213" s="62"/>
      <c r="I213" s="62"/>
    </row>
    <row r="214" spans="5:9" x14ac:dyDescent="0.25">
      <c r="E214" s="62"/>
      <c r="F214" s="62"/>
      <c r="G214" s="62"/>
      <c r="H214" s="62"/>
      <c r="I214" s="62"/>
    </row>
    <row r="215" spans="5:9" x14ac:dyDescent="0.25">
      <c r="E215" s="62"/>
      <c r="F215" s="62"/>
      <c r="G215" s="62"/>
      <c r="H215" s="62"/>
      <c r="I215" s="62"/>
    </row>
    <row r="216" spans="5:9" x14ac:dyDescent="0.25">
      <c r="E216" s="62"/>
      <c r="F216" s="62"/>
      <c r="G216" s="62"/>
      <c r="H216" s="62"/>
      <c r="I216" s="62"/>
    </row>
    <row r="217" spans="5:9" x14ac:dyDescent="0.25">
      <c r="E217" s="62"/>
      <c r="F217" s="62"/>
      <c r="G217" s="62"/>
      <c r="H217" s="62"/>
      <c r="I217" s="62"/>
    </row>
  </sheetData>
  <pageMargins left="0.7" right="0.7" top="0.75" bottom="0.75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Balans</vt:lpstr>
      <vt:lpstr>Toelichting balans</vt:lpstr>
      <vt:lpstr>V&amp;W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Kraaij</dc:creator>
  <dc:description/>
  <cp:lastModifiedBy>Carlo Van Hekken</cp:lastModifiedBy>
  <cp:revision>3</cp:revision>
  <cp:lastPrinted>2025-05-23T08:43:14Z</cp:lastPrinted>
  <dcterms:created xsi:type="dcterms:W3CDTF">2025-05-06T11:28:51Z</dcterms:created>
  <dcterms:modified xsi:type="dcterms:W3CDTF">2025-05-27T08:50:36Z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0x01010049C796EC080D3148B266A4020B9B6268</vt:lpwstr>
  </property>
  <property fmtid="{D5CDD505-2E9C-101B-9397-08002B2CF9AE}" pid="3" name="MediaServiceImageTags">
    <vt:lpwstr/>
  </property>
</Properties>
</file>